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_V\Desktop\Work completed\"/>
    </mc:Choice>
  </mc:AlternateContent>
  <xr:revisionPtr revIDLastSave="0" documentId="13_ncr:1_{AC2E428A-541E-4C45-B6E9-A925327BE2A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RPW Report" sheetId="9" state="hidden" r:id="rId1"/>
    <sheet name="Sheet1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0" l="1"/>
  <c r="K28" i="10"/>
  <c r="K29" i="10"/>
  <c r="K30" i="10"/>
  <c r="K31" i="10"/>
  <c r="K27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9" i="10"/>
  <c r="K5" i="10"/>
  <c r="K6" i="10"/>
  <c r="K7" i="10"/>
  <c r="K4" i="10"/>
  <c r="I26" i="10" l="1"/>
  <c r="M15" i="10" l="1"/>
  <c r="O43" i="10" l="1"/>
  <c r="O44" i="10"/>
  <c r="O45" i="10"/>
  <c r="O46" i="10"/>
  <c r="O48" i="10"/>
  <c r="O42" i="10"/>
  <c r="H49" i="10"/>
  <c r="P37" i="10"/>
  <c r="M37" i="10"/>
  <c r="H68" i="10" s="1"/>
  <c r="I37" i="10"/>
  <c r="H61" i="10" s="1"/>
  <c r="H37" i="10"/>
  <c r="H60" i="10" s="1"/>
  <c r="O4" i="10"/>
  <c r="O5" i="10"/>
  <c r="O6" i="10"/>
  <c r="O7" i="10"/>
  <c r="O8" i="10"/>
  <c r="O9" i="10"/>
  <c r="O10" i="10"/>
  <c r="O11" i="10"/>
  <c r="O12" i="10"/>
  <c r="O13" i="10"/>
  <c r="O14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9" i="10"/>
  <c r="O30" i="10"/>
  <c r="O31" i="10"/>
  <c r="O32" i="10"/>
  <c r="O33" i="10"/>
  <c r="O34" i="10"/>
  <c r="O35" i="10"/>
  <c r="O36" i="10"/>
  <c r="L47" i="10"/>
  <c r="L49" i="10" s="1"/>
  <c r="O28" i="10"/>
  <c r="K8" i="10"/>
  <c r="K10" i="10"/>
  <c r="K25" i="10"/>
  <c r="K26" i="10"/>
  <c r="K32" i="10"/>
  <c r="K33" i="10"/>
  <c r="K34" i="10"/>
  <c r="K35" i="10"/>
  <c r="O47" i="10" l="1"/>
  <c r="O49" i="10" s="1"/>
  <c r="H62" i="10"/>
  <c r="H64" i="10" s="1"/>
  <c r="O15" i="10"/>
  <c r="O37" i="10" s="1"/>
  <c r="L37" i="10"/>
  <c r="H67" i="10" s="1"/>
  <c r="H69" i="10" s="1"/>
  <c r="H73" i="10" s="1"/>
</calcChain>
</file>

<file path=xl/sharedStrings.xml><?xml version="1.0" encoding="utf-8"?>
<sst xmlns="http://schemas.openxmlformats.org/spreadsheetml/2006/main" count="491" uniqueCount="243">
  <si>
    <t>Councillor name</t>
  </si>
  <si>
    <t>Role or Title</t>
  </si>
  <si>
    <t>BG Basic Pay</t>
  </si>
  <si>
    <t>BG Relinquished Pay</t>
  </si>
  <si>
    <t>BG Salary</t>
  </si>
  <si>
    <t>BG Subsistence</t>
  </si>
  <si>
    <t>BG Travel</t>
  </si>
  <si>
    <t>Employers NI</t>
  </si>
  <si>
    <t>LGPS Councillors Pension Scheme - ER</t>
  </si>
  <si>
    <t>Net Mileage ben / Members Expenses</t>
  </si>
  <si>
    <t>Sum:</t>
  </si>
  <si>
    <t>Payments from other public bodies</t>
  </si>
  <si>
    <t>Amount Paid</t>
  </si>
  <si>
    <t>Carl Bainton</t>
  </si>
  <si>
    <t>Carl</t>
  </si>
  <si>
    <t>Bainton</t>
  </si>
  <si>
    <t>634379</t>
  </si>
  <si>
    <t>Elected Member</t>
  </si>
  <si>
    <t>Cheryl Hucker</t>
  </si>
  <si>
    <t>Cheryl</t>
  </si>
  <si>
    <t>Hucker</t>
  </si>
  <si>
    <t>635105</t>
  </si>
  <si>
    <t>Co-Opted Member</t>
  </si>
  <si>
    <t>Christopher Smith</t>
  </si>
  <si>
    <t>Christopher</t>
  </si>
  <si>
    <t>Smith</t>
  </si>
  <si>
    <t>634380</t>
  </si>
  <si>
    <t>Presiding Member</t>
  </si>
  <si>
    <t>David Davies</t>
  </si>
  <si>
    <t>David</t>
  </si>
  <si>
    <t>Davies</t>
  </si>
  <si>
    <t>632721</t>
  </si>
  <si>
    <t>David Wilkshire</t>
  </si>
  <si>
    <t>Wilkshire</t>
  </si>
  <si>
    <t>100040</t>
  </si>
  <si>
    <t>Dean Woods</t>
  </si>
  <si>
    <t>Dean</t>
  </si>
  <si>
    <t>Woods</t>
  </si>
  <si>
    <t>634383</t>
  </si>
  <si>
    <t>Derrick Bevan</t>
  </si>
  <si>
    <t>Derrick</t>
  </si>
  <si>
    <t>Bevan</t>
  </si>
  <si>
    <t>618244</t>
  </si>
  <si>
    <t>Diane Rowberry</t>
  </si>
  <si>
    <t>Diane</t>
  </si>
  <si>
    <t>Rowberry</t>
  </si>
  <si>
    <t>612698</t>
  </si>
  <si>
    <t>Ellen Jones</t>
  </si>
  <si>
    <t>Ellen</t>
  </si>
  <si>
    <t>Jones</t>
  </si>
  <si>
    <t>634381</t>
  </si>
  <si>
    <t>Francis Lynch</t>
  </si>
  <si>
    <t>Francis</t>
  </si>
  <si>
    <t>Lynch</t>
  </si>
  <si>
    <t>634270</t>
  </si>
  <si>
    <t>Gareth Davies</t>
  </si>
  <si>
    <t>Gareth</t>
  </si>
  <si>
    <t>632718</t>
  </si>
  <si>
    <t>George Humphreys</t>
  </si>
  <si>
    <t>George</t>
  </si>
  <si>
    <t>Humphreys</t>
  </si>
  <si>
    <t>617538</t>
  </si>
  <si>
    <t>Godfrey Rhys Thomas</t>
  </si>
  <si>
    <t>Godfrey Rhys</t>
  </si>
  <si>
    <t>Thomas</t>
  </si>
  <si>
    <t>612702</t>
  </si>
  <si>
    <t>Haydn Trollope</t>
  </si>
  <si>
    <t>Haydn</t>
  </si>
  <si>
    <t>Trollope</t>
  </si>
  <si>
    <t>607997</t>
  </si>
  <si>
    <t>Executive Member - People &amp; Social Services</t>
  </si>
  <si>
    <t>Helen Cunningham</t>
  </si>
  <si>
    <t>Helen</t>
  </si>
  <si>
    <t>Cunningham</t>
  </si>
  <si>
    <t>632640</t>
  </si>
  <si>
    <t>Deputy Leader/Executive Member - Place &amp; Environment</t>
  </si>
  <si>
    <t>Jacqueline Thomas</t>
  </si>
  <si>
    <t>Jacqueline</t>
  </si>
  <si>
    <t>634387</t>
  </si>
  <si>
    <t>Jennifer Morgan</t>
  </si>
  <si>
    <t>Jennifer</t>
  </si>
  <si>
    <t>Morgan</t>
  </si>
  <si>
    <t>607995</t>
  </si>
  <si>
    <t>Jennifer White</t>
  </si>
  <si>
    <t>White</t>
  </si>
  <si>
    <t>634685</t>
  </si>
  <si>
    <t>Joanna Wilkins</t>
  </si>
  <si>
    <t>Joanna</t>
  </si>
  <si>
    <t>Wilkins</t>
  </si>
  <si>
    <t>632706</t>
  </si>
  <si>
    <t>Leader of the Opposition/Chair Corporate &amp; Performance Scrutiny</t>
  </si>
  <si>
    <t>Joanne Absalom</t>
  </si>
  <si>
    <t>Joanne</t>
  </si>
  <si>
    <t>Absalom</t>
  </si>
  <si>
    <t>634444</t>
  </si>
  <si>
    <t>Co-Opted Chair of Audit Committee</t>
  </si>
  <si>
    <t>John Morgan</t>
  </si>
  <si>
    <t>John</t>
  </si>
  <si>
    <t>618235</t>
  </si>
  <si>
    <t>Executive Member - Place &amp; Regeneration &amp; Economic Development</t>
  </si>
  <si>
    <t>632702</t>
  </si>
  <si>
    <t>Jonathan Millard</t>
  </si>
  <si>
    <t>Jonathan</t>
  </si>
  <si>
    <t>Millard</t>
  </si>
  <si>
    <t>632719</t>
  </si>
  <si>
    <t>Julian Gardner</t>
  </si>
  <si>
    <t>Julian</t>
  </si>
  <si>
    <t>Gardner</t>
  </si>
  <si>
    <t>634382</t>
  </si>
  <si>
    <t>Julie Holt</t>
  </si>
  <si>
    <t>Julie</t>
  </si>
  <si>
    <t>Holt</t>
  </si>
  <si>
    <t>632716</t>
  </si>
  <si>
    <t>Keith Chaplin</t>
  </si>
  <si>
    <t>Keith</t>
  </si>
  <si>
    <t>Chaplin</t>
  </si>
  <si>
    <t>618239</t>
  </si>
  <si>
    <t>Lisa Winnett</t>
  </si>
  <si>
    <t>Lisa</t>
  </si>
  <si>
    <t>Winnett</t>
  </si>
  <si>
    <t>618234</t>
  </si>
  <si>
    <t>Chairperson of Planning/General &amp; Statutory Licensing Committees</t>
  </si>
  <si>
    <t>Malcolm Cross</t>
  </si>
  <si>
    <t>Malcolm</t>
  </si>
  <si>
    <t>Cross</t>
  </si>
  <si>
    <t>618233</t>
  </si>
  <si>
    <t>Chairperson of Place Scrutiny Committee</t>
  </si>
  <si>
    <t>Malcolm Day</t>
  </si>
  <si>
    <t>Day</t>
  </si>
  <si>
    <t>632710</t>
  </si>
  <si>
    <t>Martin Veale</t>
  </si>
  <si>
    <t>Martin</t>
  </si>
  <si>
    <t>Veale</t>
  </si>
  <si>
    <t>633851</t>
  </si>
  <si>
    <t>Norman Parsons</t>
  </si>
  <si>
    <t>Norman</t>
  </si>
  <si>
    <t>Parsons</t>
  </si>
  <si>
    <t>632717</t>
  </si>
  <si>
    <t>Peter Baldwin</t>
  </si>
  <si>
    <t>Peter</t>
  </si>
  <si>
    <t>Baldwin</t>
  </si>
  <si>
    <t>618237</t>
  </si>
  <si>
    <t>Richard Hill</t>
  </si>
  <si>
    <t>Richard</t>
  </si>
  <si>
    <t>Hill</t>
  </si>
  <si>
    <t>632708</t>
  </si>
  <si>
    <t>Ronald Alexander</t>
  </si>
  <si>
    <t>Ronald</t>
  </si>
  <si>
    <t>Alexander</t>
  </si>
  <si>
    <t>632106</t>
  </si>
  <si>
    <t>Co-Opted Chair of Standards Committee</t>
  </si>
  <si>
    <t>Ross Leadbeater</t>
  </si>
  <si>
    <t>Ross</t>
  </si>
  <si>
    <t>Leadbeater</t>
  </si>
  <si>
    <t>634386</t>
  </si>
  <si>
    <t>Sonia Behr</t>
  </si>
  <si>
    <t>Sonia</t>
  </si>
  <si>
    <t>Behr</t>
  </si>
  <si>
    <t>634384</t>
  </si>
  <si>
    <t>Stephen Thomas</t>
  </si>
  <si>
    <t>Stephen</t>
  </si>
  <si>
    <t>602136</t>
  </si>
  <si>
    <t>Leader/Executive Member - Corporate Overview &amp; Performance</t>
  </si>
  <si>
    <t>Stephen Williams</t>
  </si>
  <si>
    <t>Williams</t>
  </si>
  <si>
    <t>633276</t>
  </si>
  <si>
    <t>Susan Edmunds</t>
  </si>
  <si>
    <t>Susan</t>
  </si>
  <si>
    <t>Edmunds</t>
  </si>
  <si>
    <t>634385</t>
  </si>
  <si>
    <t>Executive Member - People &amp; Education</t>
  </si>
  <si>
    <t>Thomas Smith</t>
  </si>
  <si>
    <t>632722</t>
  </si>
  <si>
    <t>Chairperson of People Scrutiny Committee</t>
  </si>
  <si>
    <t>Wayne Hodgins</t>
  </si>
  <si>
    <t>Wayne</t>
  </si>
  <si>
    <t>Hodgins</t>
  </si>
  <si>
    <t>632421</t>
  </si>
  <si>
    <t>Chairperson of Partnerships Scrutiny Committee</t>
  </si>
  <si>
    <t>Basic Salary</t>
  </si>
  <si>
    <r>
      <t>Senior Salary</t>
    </r>
    <r>
      <rPr>
        <b/>
        <vertAlign val="superscript"/>
        <sz val="9"/>
        <color rgb="FF000000"/>
        <rFont val="Arial"/>
        <family val="2"/>
      </rPr>
      <t>1</t>
    </r>
  </si>
  <si>
    <r>
      <t>Civic Salary</t>
    </r>
    <r>
      <rPr>
        <b/>
        <vertAlign val="superscript"/>
        <sz val="9"/>
        <color rgb="FF000000"/>
        <rFont val="Arial"/>
        <family val="2"/>
      </rPr>
      <t>1</t>
    </r>
  </si>
  <si>
    <t>% Opted to forgo</t>
  </si>
  <si>
    <t>Travel Alowance</t>
  </si>
  <si>
    <t>Subsistence Allowance</t>
  </si>
  <si>
    <r>
      <t>Reimbursement of care costs</t>
    </r>
    <r>
      <rPr>
        <b/>
        <vertAlign val="superscript"/>
        <sz val="9"/>
        <color rgb="FF000000"/>
        <rFont val="Arial"/>
        <family val="2"/>
      </rPr>
      <t>2</t>
    </r>
  </si>
  <si>
    <t>Total</t>
  </si>
  <si>
    <t>Pension Contributions</t>
  </si>
  <si>
    <t>Payments from other public bodies 
Taliadau oddi wrth cyrff cyhoeddus eraill</t>
  </si>
  <si>
    <t>Enw'r Cynghorydd</t>
  </si>
  <si>
    <t>Swyddogaeth neu Deitl</t>
  </si>
  <si>
    <t>Cyflog Sylfaenol</t>
  </si>
  <si>
    <r>
      <t>Cyflog Uwch</t>
    </r>
    <r>
      <rPr>
        <b/>
        <vertAlign val="superscript"/>
        <sz val="9"/>
        <color theme="3" tint="0.249977111117893"/>
        <rFont val="Arial"/>
        <family val="2"/>
      </rPr>
      <t>1</t>
    </r>
  </si>
  <si>
    <r>
      <t>Cyflog Dinesgig</t>
    </r>
    <r>
      <rPr>
        <b/>
        <vertAlign val="superscript"/>
        <sz val="9"/>
        <color theme="3" tint="0.249977111117893"/>
        <rFont val="Arial"/>
        <family val="2"/>
      </rPr>
      <t>1</t>
    </r>
  </si>
  <si>
    <t>%Wedi dewis ildio</t>
  </si>
  <si>
    <t>Costau Teithio</t>
  </si>
  <si>
    <t>Costau Cynhaliaeth</t>
  </si>
  <si>
    <r>
      <t>Ad-daliadau costau gofal</t>
    </r>
    <r>
      <rPr>
        <b/>
        <vertAlign val="superscript"/>
        <sz val="9"/>
        <color theme="3" tint="0.249977111117893"/>
        <rFont val="Arial"/>
        <family val="2"/>
      </rPr>
      <t>2</t>
    </r>
  </si>
  <si>
    <t>Cyfanswm</t>
  </si>
  <si>
    <t>Cyfraniadau Pensiwn</t>
  </si>
  <si>
    <t>Name of Public body
 Enw'r corff</t>
  </si>
  <si>
    <t>Amount Paid
Swm a Delir</t>
  </si>
  <si>
    <t>Total / Cyfanswm</t>
  </si>
  <si>
    <t>Co-opted Member name</t>
  </si>
  <si>
    <t>Committee</t>
  </si>
  <si>
    <t>Total Allowance Paid</t>
  </si>
  <si>
    <t>Enw Aelog Cyfetholedig</t>
  </si>
  <si>
    <t>Pwyllgor</t>
  </si>
  <si>
    <t>Cyfanswm Lwfans a delir</t>
  </si>
  <si>
    <t>1 - Inclusive of the Basic Salary / Gan gynnwys y cyflog sylfaenol</t>
  </si>
  <si>
    <t>2 -  If publishing care reimbursements anonymously, include a total.</t>
  </si>
  <si>
    <t>Os yn cyhoeddi ad-daliadau gofal yn ddi-enw, rhowch gyfanswm</t>
  </si>
  <si>
    <t>Reconciliation - Not for publication</t>
  </si>
  <si>
    <t>Total Basic Salary (gross of foregone amounts)</t>
  </si>
  <si>
    <t>Total Senior Salary (gross of foregone amounts)</t>
  </si>
  <si>
    <t>Total Salary (gross of foregone amounts)</t>
  </si>
  <si>
    <t xml:space="preserve">Less Foregone amounts </t>
  </si>
  <si>
    <t xml:space="preserve">Salary Paid per itrent  </t>
  </si>
  <si>
    <t>Mileage paid in year (all via iTrent)</t>
  </si>
  <si>
    <t>Subsistence Paid in year (via iTrent &amp; Creditors)</t>
  </si>
  <si>
    <t>Total Mileage &amp; Subsistence Paid</t>
  </si>
  <si>
    <t xml:space="preserve">Mileage &amp; Subsistence per iTrent </t>
  </si>
  <si>
    <t xml:space="preserve">Variance - processed through Creditors </t>
  </si>
  <si>
    <t>Statement of Payments Made to Members of BLAENAU GWENT COUNTY BOROUGH COUNCIL in 2024/25
 Datganiad o Daliadau a Wnaed i Aelodau CYNGOR BWRDEISTREF SIROL BLAENAU GWENT yn 2024/25</t>
  </si>
  <si>
    <t>Tâl wedi'i ildio</t>
  </si>
  <si>
    <t>Presiding Member/Aelod sy'n llywyddu</t>
  </si>
  <si>
    <t>Elected Member/Aelod etholedig</t>
  </si>
  <si>
    <t>Cabinet Member - People &amp; Social Services/Aelod Cabinet - Pobl a Gwasanaethau Cymdeithasol</t>
  </si>
  <si>
    <t>Deputy Leader/Cabinet Member - Place &amp; Environment/Dirprwy Arweinydd/Aelod o'r Cabinet - Lle a'r Amgylchedd</t>
  </si>
  <si>
    <t>Deputy Leader of the Opposition/Chairperson Corporate &amp; Performance Scrutiny/Dirprwy Arweinydd yr Wrthblaid/Cadeirydd Craffu Corfforaethol a Pherfformiad</t>
  </si>
  <si>
    <t>Cabinet Member - Place &amp; Regeneration &amp; Economic Development/Aelod Cabinet - Lle ac Adfywio a Datblygu Economaidd</t>
  </si>
  <si>
    <t>Chairperson of Planning/General &amp; Statutory Licensing Committees/Cadeirydd y Pwyllgorau Cynllunio/Trwyddedu Cyffredinol a Statudol</t>
  </si>
  <si>
    <t>Chairperson of Place Scrutiny Committee/Cadeirydd y Pwyllgor Craffu Lleoedd</t>
  </si>
  <si>
    <t>Leader/Cabinet Member - Corporate Overview &amp; Performance/Arweinydd/Aelod o'r Cabinet - Trosolwg Corfforaethol a Pherfformiad</t>
  </si>
  <si>
    <t>Cabinet Member - People &amp; Education/Aelod Cabinet - Pobl ac Addysg</t>
  </si>
  <si>
    <t>Chairperson of People Scrutiny Committee/Cadeirydd y Pwyllgor Craffu Pobl</t>
  </si>
  <si>
    <t xml:space="preserve">Leader of the Opposition Group/Chairperson of Partnerships Scrutiny Committee/Arweinydd Grŵp yr Wrthblaid/Cadeirydd y Pwyllgor Craffu Partneriaethau
</t>
  </si>
  <si>
    <t>Co-Opted Chair of Audit Committee/Cadeirydd Cyfetholedig y Pwyllgor Archwilio</t>
  </si>
  <si>
    <t xml:space="preserve">Co-Opted Chair of Standards Committee/Cadeirydd Cyfetholedig y Pwyllgor Safonau
</t>
  </si>
  <si>
    <t>Co-Opted Member/Aelod Cyfetholedig</t>
  </si>
  <si>
    <t>Gwent Police &amp; Crime Panel/Panel Heddlu a Throseddu Gwent</t>
  </si>
  <si>
    <t>Parc Genedlaethol Bannau Brycheiniog National Park</t>
  </si>
  <si>
    <t>£5,906 (basic salary £5,265 with £644 back payment to correct an underpayment in 2023/24)/£5,906 (cyflog sylfaenol £5,265 gyda £644 ôl-daliad i gywiro tan-daliad yn 2023/24)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</si>
</sst>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3" tint="0.249977111117893"/>
      <name val="Arial"/>
      <family val="2"/>
    </font>
    <font>
      <b/>
      <vertAlign val="superscript"/>
      <sz val="9"/>
      <color theme="3" tint="0.249977111117893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215C9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4" fontId="3" fillId="2" borderId="0" xfId="0" applyNumberFormat="1" applyFont="1" applyFill="1" applyAlignment="1">
      <alignment horizontal="left"/>
    </xf>
    <xf numFmtId="4" fontId="0" fillId="0" borderId="0" xfId="0" applyNumberFormat="1"/>
    <xf numFmtId="10" fontId="0" fillId="0" borderId="0" xfId="0" applyNumberFormat="1"/>
    <xf numFmtId="0" fontId="0" fillId="4" borderId="5" xfId="0" applyFill="1" applyBorder="1"/>
    <xf numFmtId="4" fontId="0" fillId="4" borderId="5" xfId="0" applyNumberFormat="1" applyFill="1" applyBorder="1"/>
    <xf numFmtId="4" fontId="7" fillId="4" borderId="5" xfId="0" applyNumberFormat="1" applyFont="1" applyFill="1" applyBorder="1"/>
    <xf numFmtId="10" fontId="7" fillId="4" borderId="5" xfId="0" applyNumberFormat="1" applyFont="1" applyFill="1" applyBorder="1"/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 wrapText="1"/>
    </xf>
    <xf numFmtId="10" fontId="8" fillId="4" borderId="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10" fontId="2" fillId="4" borderId="5" xfId="0" applyNumberFormat="1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left"/>
    </xf>
    <xf numFmtId="4" fontId="5" fillId="4" borderId="5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0" fontId="0" fillId="5" borderId="0" xfId="0" applyFill="1"/>
    <xf numFmtId="4" fontId="0" fillId="5" borderId="0" xfId="0" applyNumberFormat="1" applyFill="1"/>
    <xf numFmtId="0" fontId="11" fillId="5" borderId="0" xfId="0" applyFont="1" applyFill="1"/>
    <xf numFmtId="4" fontId="0" fillId="5" borderId="6" xfId="0" applyNumberFormat="1" applyFill="1" applyBorder="1"/>
    <xf numFmtId="4" fontId="0" fillId="5" borderId="7" xfId="0" applyNumberFormat="1" applyFill="1" applyBorder="1"/>
    <xf numFmtId="4" fontId="12" fillId="3" borderId="5" xfId="0" applyNumberFormat="1" applyFont="1" applyFill="1" applyBorder="1" applyAlignment="1">
      <alignment horizontal="right"/>
    </xf>
    <xf numFmtId="4" fontId="13" fillId="2" borderId="5" xfId="0" applyNumberFormat="1" applyFont="1" applyFill="1" applyBorder="1" applyAlignment="1">
      <alignment horizontal="right"/>
    </xf>
    <xf numFmtId="4" fontId="13" fillId="2" borderId="5" xfId="0" applyNumberFormat="1" applyFont="1" applyFill="1" applyBorder="1" applyAlignment="1">
      <alignment horizontal="left"/>
    </xf>
    <xf numFmtId="4" fontId="12" fillId="2" borderId="5" xfId="0" applyNumberFormat="1" applyFont="1" applyFill="1" applyBorder="1" applyAlignment="1">
      <alignment horizontal="right"/>
    </xf>
    <xf numFmtId="49" fontId="14" fillId="2" borderId="5" xfId="0" applyNumberFormat="1" applyFont="1" applyFill="1" applyBorder="1" applyAlignment="1">
      <alignment horizontal="left"/>
    </xf>
    <xf numFmtId="0" fontId="14" fillId="3" borderId="5" xfId="0" applyFont="1" applyFill="1" applyBorder="1" applyAlignment="1">
      <alignment horizontal="right"/>
    </xf>
    <xf numFmtId="4" fontId="14" fillId="3" borderId="5" xfId="0" applyNumberFormat="1" applyFont="1" applyFill="1" applyBorder="1" applyAlignment="1">
      <alignment horizontal="right"/>
    </xf>
    <xf numFmtId="4" fontId="15" fillId="2" borderId="5" xfId="0" applyNumberFormat="1" applyFont="1" applyFill="1" applyBorder="1" applyAlignment="1">
      <alignment horizontal="right"/>
    </xf>
    <xf numFmtId="4" fontId="15" fillId="2" borderId="5" xfId="0" applyNumberFormat="1" applyFont="1" applyFill="1" applyBorder="1" applyAlignment="1">
      <alignment horizontal="left"/>
    </xf>
    <xf numFmtId="0" fontId="14" fillId="2" borderId="5" xfId="0" applyFont="1" applyFill="1" applyBorder="1" applyAlignment="1">
      <alignment horizontal="right"/>
    </xf>
    <xf numFmtId="4" fontId="14" fillId="2" borderId="5" xfId="0" applyNumberFormat="1" applyFont="1" applyFill="1" applyBorder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64" fontId="14" fillId="2" borderId="5" xfId="0" applyNumberFormat="1" applyFont="1" applyFill="1" applyBorder="1" applyAlignment="1">
      <alignment horizontal="left"/>
    </xf>
    <xf numFmtId="10" fontId="14" fillId="0" borderId="5" xfId="0" applyNumberFormat="1" applyFont="1" applyBorder="1" applyAlignment="1">
      <alignment horizontal="right"/>
    </xf>
    <xf numFmtId="10" fontId="14" fillId="2" borderId="5" xfId="0" applyNumberFormat="1" applyFont="1" applyFill="1" applyBorder="1" applyAlignment="1">
      <alignment horizontal="right"/>
    </xf>
    <xf numFmtId="4" fontId="16" fillId="3" borderId="5" xfId="0" applyNumberFormat="1" applyFont="1" applyFill="1" applyBorder="1" applyAlignment="1">
      <alignment horizontal="right"/>
    </xf>
    <xf numFmtId="4" fontId="12" fillId="6" borderId="5" xfId="0" applyNumberFormat="1" applyFont="1" applyFill="1" applyBorder="1" applyAlignment="1">
      <alignment horizontal="left"/>
    </xf>
    <xf numFmtId="164" fontId="12" fillId="6" borderId="5" xfId="0" applyNumberFormat="1" applyFont="1" applyFill="1" applyBorder="1" applyAlignment="1">
      <alignment horizontal="left"/>
    </xf>
    <xf numFmtId="4" fontId="16" fillId="6" borderId="5" xfId="0" applyNumberFormat="1" applyFont="1" applyFill="1" applyBorder="1" applyAlignment="1">
      <alignment horizontal="left"/>
    </xf>
    <xf numFmtId="4" fontId="16" fillId="6" borderId="5" xfId="0" applyNumberFormat="1" applyFont="1" applyFill="1" applyBorder="1" applyAlignment="1">
      <alignment horizontal="left" vertical="top"/>
    </xf>
    <xf numFmtId="164" fontId="16" fillId="6" borderId="5" xfId="0" applyNumberFormat="1" applyFont="1" applyFill="1" applyBorder="1" applyAlignment="1">
      <alignment horizontal="left" vertical="top" wrapText="1"/>
    </xf>
    <xf numFmtId="49" fontId="16" fillId="2" borderId="5" xfId="0" applyNumberFormat="1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wrapText="1"/>
    </xf>
    <xf numFmtId="49" fontId="14" fillId="2" borderId="5" xfId="0" applyNumberFormat="1" applyFont="1" applyFill="1" applyBorder="1" applyAlignment="1">
      <alignment horizontal="left" wrapText="1"/>
    </xf>
    <xf numFmtId="0" fontId="1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4"/>
  <sheetViews>
    <sheetView topLeftCell="J23" workbookViewId="0">
      <selection activeCell="R34" sqref="R34"/>
    </sheetView>
  </sheetViews>
  <sheetFormatPr defaultRowHeight="13.2" x14ac:dyDescent="0.25"/>
  <cols>
    <col min="1" max="1" width="29.5546875" hidden="1" customWidth="1"/>
    <col min="2" max="6" width="10.6640625" customWidth="1"/>
    <col min="7" max="17" width="22.109375" customWidth="1"/>
  </cols>
  <sheetData>
    <row r="1" spans="2:17" s="1" customFormat="1" ht="44.25" customHeight="1" x14ac:dyDescent="0.2"/>
    <row r="2" spans="2:17" s="1" customFormat="1" ht="24" customHeight="1" x14ac:dyDescent="0.2">
      <c r="B2" s="2" t="s">
        <v>0</v>
      </c>
      <c r="F2" s="2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4" t="s">
        <v>10</v>
      </c>
      <c r="P2" s="4" t="s">
        <v>11</v>
      </c>
      <c r="Q2" s="4" t="s">
        <v>12</v>
      </c>
    </row>
    <row r="3" spans="2:17" s="1" customFormat="1" ht="19.649999999999999" customHeight="1" x14ac:dyDescent="0.25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5"/>
      <c r="H3" s="5"/>
      <c r="I3" s="5">
        <v>8800.02</v>
      </c>
      <c r="J3" s="5"/>
      <c r="K3" s="5"/>
      <c r="L3" s="5">
        <v>586.79999999999995</v>
      </c>
      <c r="M3" s="5">
        <v>2244</v>
      </c>
      <c r="N3" s="5"/>
      <c r="O3" s="6">
        <v>11630.82</v>
      </c>
      <c r="P3" s="7"/>
      <c r="Q3" s="7"/>
    </row>
    <row r="4" spans="2:17" s="1" customFormat="1" ht="19.649999999999999" customHeight="1" x14ac:dyDescent="0.25"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8">
        <v>210</v>
      </c>
      <c r="H4" s="8"/>
      <c r="I4" s="8"/>
      <c r="J4" s="8"/>
      <c r="K4" s="8"/>
      <c r="L4" s="8">
        <v>0</v>
      </c>
      <c r="M4" s="8"/>
      <c r="N4" s="8"/>
      <c r="O4" s="6">
        <v>210</v>
      </c>
      <c r="P4" s="7"/>
      <c r="Q4" s="7"/>
    </row>
    <row r="5" spans="2:17" s="1" customFormat="1" ht="19.649999999999999" customHeight="1" x14ac:dyDescent="0.25"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5"/>
      <c r="H5" s="5">
        <v>-250</v>
      </c>
      <c r="I5" s="5">
        <v>26400</v>
      </c>
      <c r="J5" s="5"/>
      <c r="K5" s="5"/>
      <c r="L5" s="5">
        <v>2353.5</v>
      </c>
      <c r="M5" s="5"/>
      <c r="N5" s="5"/>
      <c r="O5" s="6">
        <v>28503.5</v>
      </c>
      <c r="P5" s="7"/>
      <c r="Q5" s="7"/>
    </row>
    <row r="6" spans="2:17" s="1" customFormat="1" ht="19.649999999999999" customHeight="1" x14ac:dyDescent="0.25">
      <c r="B6" s="3" t="s">
        <v>28</v>
      </c>
      <c r="C6" s="3" t="s">
        <v>29</v>
      </c>
      <c r="D6" s="3" t="s">
        <v>30</v>
      </c>
      <c r="E6" s="3" t="s">
        <v>31</v>
      </c>
      <c r="F6" s="3" t="s">
        <v>17</v>
      </c>
      <c r="G6" s="8"/>
      <c r="H6" s="8"/>
      <c r="I6" s="8">
        <v>17600.04</v>
      </c>
      <c r="J6" s="8"/>
      <c r="K6" s="8"/>
      <c r="L6" s="8">
        <v>1173.5999999999999</v>
      </c>
      <c r="M6" s="8">
        <v>4488</v>
      </c>
      <c r="N6" s="8"/>
      <c r="O6" s="6">
        <v>23261.64</v>
      </c>
      <c r="P6" s="7"/>
      <c r="Q6" s="7"/>
    </row>
    <row r="7" spans="2:17" s="1" customFormat="1" ht="19.649999999999999" customHeight="1" x14ac:dyDescent="0.25">
      <c r="B7" s="3" t="s">
        <v>32</v>
      </c>
      <c r="C7" s="3" t="s">
        <v>29</v>
      </c>
      <c r="D7" s="3" t="s">
        <v>33</v>
      </c>
      <c r="E7" s="3" t="s">
        <v>34</v>
      </c>
      <c r="F7" s="3" t="s">
        <v>17</v>
      </c>
      <c r="G7" s="5"/>
      <c r="H7" s="5"/>
      <c r="I7" s="5">
        <v>17600.04</v>
      </c>
      <c r="J7" s="5"/>
      <c r="K7" s="5"/>
      <c r="L7" s="5">
        <v>1173.5999999999999</v>
      </c>
      <c r="M7" s="5"/>
      <c r="N7" s="5"/>
      <c r="O7" s="6">
        <v>18773.64</v>
      </c>
      <c r="P7" s="7"/>
      <c r="Q7" s="7"/>
    </row>
    <row r="8" spans="2:17" s="1" customFormat="1" ht="19.649999999999999" customHeight="1" x14ac:dyDescent="0.25">
      <c r="B8" s="3" t="s">
        <v>35</v>
      </c>
      <c r="C8" s="3" t="s">
        <v>36</v>
      </c>
      <c r="D8" s="3" t="s">
        <v>37</v>
      </c>
      <c r="E8" s="3" t="s">
        <v>38</v>
      </c>
      <c r="F8" s="3" t="s">
        <v>17</v>
      </c>
      <c r="G8" s="8"/>
      <c r="H8" s="8"/>
      <c r="I8" s="8">
        <v>17600.04</v>
      </c>
      <c r="J8" s="8"/>
      <c r="K8" s="8"/>
      <c r="L8" s="8">
        <v>1173.5999999999999</v>
      </c>
      <c r="M8" s="8"/>
      <c r="N8" s="8"/>
      <c r="O8" s="6">
        <v>18773.64</v>
      </c>
      <c r="P8" s="7"/>
      <c r="Q8" s="7"/>
    </row>
    <row r="9" spans="2:17" s="1" customFormat="1" ht="19.649999999999999" customHeight="1" x14ac:dyDescent="0.25">
      <c r="B9" s="3" t="s">
        <v>39</v>
      </c>
      <c r="C9" s="3" t="s">
        <v>40</v>
      </c>
      <c r="D9" s="3" t="s">
        <v>41</v>
      </c>
      <c r="E9" s="3" t="s">
        <v>42</v>
      </c>
      <c r="F9" s="3" t="s">
        <v>17</v>
      </c>
      <c r="G9" s="5"/>
      <c r="H9" s="5">
        <v>-200.04</v>
      </c>
      <c r="I9" s="5">
        <v>17600.04</v>
      </c>
      <c r="J9" s="5"/>
      <c r="K9" s="5"/>
      <c r="L9" s="5">
        <v>1146</v>
      </c>
      <c r="M9" s="5"/>
      <c r="N9" s="5"/>
      <c r="O9" s="6">
        <v>18546</v>
      </c>
      <c r="P9" s="7"/>
      <c r="Q9" s="7"/>
    </row>
    <row r="10" spans="2:17" s="1" customFormat="1" ht="19.649999999999999" customHeight="1" x14ac:dyDescent="0.25">
      <c r="B10" s="3" t="s">
        <v>43</v>
      </c>
      <c r="C10" s="3" t="s">
        <v>44</v>
      </c>
      <c r="D10" s="3" t="s">
        <v>45</v>
      </c>
      <c r="E10" s="3" t="s">
        <v>46</v>
      </c>
      <c r="F10" s="3" t="s">
        <v>17</v>
      </c>
      <c r="G10" s="8"/>
      <c r="H10" s="8"/>
      <c r="I10" s="8">
        <v>17600.04</v>
      </c>
      <c r="J10" s="8"/>
      <c r="K10" s="8"/>
      <c r="L10" s="8">
        <v>1173.5999999999999</v>
      </c>
      <c r="M10" s="8"/>
      <c r="N10" s="8"/>
      <c r="O10" s="6">
        <v>18773.64</v>
      </c>
      <c r="P10" s="7"/>
      <c r="Q10" s="7"/>
    </row>
    <row r="11" spans="2:17" s="1" customFormat="1" ht="19.649999999999999" customHeight="1" x14ac:dyDescent="0.25">
      <c r="B11" s="3" t="s">
        <v>47</v>
      </c>
      <c r="C11" s="3" t="s">
        <v>48</v>
      </c>
      <c r="D11" s="3" t="s">
        <v>49</v>
      </c>
      <c r="E11" s="3" t="s">
        <v>50</v>
      </c>
      <c r="F11" s="3" t="s">
        <v>17</v>
      </c>
      <c r="G11" s="5"/>
      <c r="H11" s="5">
        <v>-40</v>
      </c>
      <c r="I11" s="5">
        <v>17600.04</v>
      </c>
      <c r="J11" s="5"/>
      <c r="K11" s="5"/>
      <c r="L11" s="5">
        <v>1168.08</v>
      </c>
      <c r="M11" s="5"/>
      <c r="N11" s="5"/>
      <c r="O11" s="6">
        <v>18728.12</v>
      </c>
      <c r="P11" s="7"/>
      <c r="Q11" s="7"/>
    </row>
    <row r="12" spans="2:17" s="1" customFormat="1" ht="19.649999999999999" customHeight="1" x14ac:dyDescent="0.25">
      <c r="B12" s="3" t="s">
        <v>51</v>
      </c>
      <c r="C12" s="3" t="s">
        <v>52</v>
      </c>
      <c r="D12" s="3" t="s">
        <v>53</v>
      </c>
      <c r="E12" s="3" t="s">
        <v>54</v>
      </c>
      <c r="F12" s="3" t="s">
        <v>22</v>
      </c>
      <c r="G12" s="8">
        <v>630</v>
      </c>
      <c r="H12" s="8"/>
      <c r="I12" s="8"/>
      <c r="J12" s="8"/>
      <c r="K12" s="8"/>
      <c r="L12" s="8">
        <v>0</v>
      </c>
      <c r="M12" s="8"/>
      <c r="N12" s="8"/>
      <c r="O12" s="6">
        <v>630</v>
      </c>
      <c r="P12" s="7"/>
      <c r="Q12" s="7"/>
    </row>
    <row r="13" spans="2:17" s="1" customFormat="1" ht="19.649999999999999" customHeight="1" x14ac:dyDescent="0.25">
      <c r="B13" s="3" t="s">
        <v>55</v>
      </c>
      <c r="C13" s="3" t="s">
        <v>56</v>
      </c>
      <c r="D13" s="3" t="s">
        <v>30</v>
      </c>
      <c r="E13" s="3" t="s">
        <v>57</v>
      </c>
      <c r="F13" s="3" t="s">
        <v>17</v>
      </c>
      <c r="G13" s="5"/>
      <c r="H13" s="5"/>
      <c r="I13" s="5">
        <v>17600.04</v>
      </c>
      <c r="J13" s="5"/>
      <c r="K13" s="5"/>
      <c r="L13" s="5">
        <v>1173.5999999999999</v>
      </c>
      <c r="M13" s="5">
        <v>4488</v>
      </c>
      <c r="N13" s="5"/>
      <c r="O13" s="6">
        <v>23261.64</v>
      </c>
      <c r="P13" s="7"/>
      <c r="Q13" s="7"/>
    </row>
    <row r="14" spans="2:17" s="1" customFormat="1" ht="19.649999999999999" customHeight="1" x14ac:dyDescent="0.25">
      <c r="B14" s="3" t="s">
        <v>58</v>
      </c>
      <c r="C14" s="3" t="s">
        <v>59</v>
      </c>
      <c r="D14" s="3" t="s">
        <v>60</v>
      </c>
      <c r="E14" s="3" t="s">
        <v>61</v>
      </c>
      <c r="F14" s="3" t="s">
        <v>17</v>
      </c>
      <c r="G14" s="8"/>
      <c r="H14" s="8"/>
      <c r="I14" s="8">
        <v>17600.04</v>
      </c>
      <c r="J14" s="8"/>
      <c r="K14" s="8"/>
      <c r="L14" s="8">
        <v>1173.5999999999999</v>
      </c>
      <c r="M14" s="8"/>
      <c r="N14" s="8"/>
      <c r="O14" s="6">
        <v>18773.64</v>
      </c>
      <c r="P14" s="7"/>
      <c r="Q14" s="7"/>
    </row>
    <row r="15" spans="2:17" s="1" customFormat="1" ht="19.649999999999999" customHeight="1" x14ac:dyDescent="0.25">
      <c r="B15" s="3" t="s">
        <v>62</v>
      </c>
      <c r="C15" s="3" t="s">
        <v>63</v>
      </c>
      <c r="D15" s="3" t="s">
        <v>64</v>
      </c>
      <c r="E15" s="3" t="s">
        <v>65</v>
      </c>
      <c r="F15" s="3" t="s">
        <v>17</v>
      </c>
      <c r="G15" s="5"/>
      <c r="H15" s="5"/>
      <c r="I15" s="5">
        <v>17600.04</v>
      </c>
      <c r="J15" s="5"/>
      <c r="K15" s="5"/>
      <c r="L15" s="5">
        <v>1173.5999999999999</v>
      </c>
      <c r="M15" s="5"/>
      <c r="N15" s="5"/>
      <c r="O15" s="6">
        <v>18773.64</v>
      </c>
      <c r="P15" s="7"/>
      <c r="Q15" s="7"/>
    </row>
    <row r="16" spans="2:17" s="1" customFormat="1" ht="19.649999999999999" customHeight="1" x14ac:dyDescent="0.25">
      <c r="B16" s="3" t="s">
        <v>66</v>
      </c>
      <c r="C16" s="3" t="s">
        <v>67</v>
      </c>
      <c r="D16" s="3" t="s">
        <v>68</v>
      </c>
      <c r="E16" s="3" t="s">
        <v>69</v>
      </c>
      <c r="F16" s="3" t="s">
        <v>70</v>
      </c>
      <c r="G16" s="8"/>
      <c r="H16" s="8">
        <v>-200</v>
      </c>
      <c r="I16" s="8">
        <v>33660</v>
      </c>
      <c r="J16" s="8"/>
      <c r="K16" s="8"/>
      <c r="L16" s="8">
        <v>3362.28</v>
      </c>
      <c r="M16" s="8">
        <v>8532.36</v>
      </c>
      <c r="N16" s="8"/>
      <c r="O16" s="6">
        <v>45354.64</v>
      </c>
      <c r="P16" s="7"/>
      <c r="Q16" s="7"/>
    </row>
    <row r="17" spans="2:17" s="1" customFormat="1" ht="19.649999999999999" customHeight="1" x14ac:dyDescent="0.25">
      <c r="B17" s="3" t="s">
        <v>71</v>
      </c>
      <c r="C17" s="3" t="s">
        <v>72</v>
      </c>
      <c r="D17" s="3" t="s">
        <v>73</v>
      </c>
      <c r="E17" s="3" t="s">
        <v>74</v>
      </c>
      <c r="F17" s="3" t="s">
        <v>75</v>
      </c>
      <c r="G17" s="5"/>
      <c r="H17" s="5">
        <v>-625</v>
      </c>
      <c r="I17" s="5">
        <v>39270</v>
      </c>
      <c r="J17" s="5">
        <v>28</v>
      </c>
      <c r="K17" s="5">
        <v>18.350000000000001</v>
      </c>
      <c r="L17" s="5">
        <v>4077.75</v>
      </c>
      <c r="M17" s="5">
        <v>9854.48</v>
      </c>
      <c r="N17" s="5">
        <v>225</v>
      </c>
      <c r="O17" s="6">
        <v>52848.58</v>
      </c>
      <c r="P17" s="7"/>
      <c r="Q17" s="7"/>
    </row>
    <row r="18" spans="2:17" s="1" customFormat="1" ht="19.649999999999999" customHeight="1" x14ac:dyDescent="0.25">
      <c r="B18" s="3" t="s">
        <v>76</v>
      </c>
      <c r="C18" s="3" t="s">
        <v>77</v>
      </c>
      <c r="D18" s="3" t="s">
        <v>64</v>
      </c>
      <c r="E18" s="3" t="s">
        <v>78</v>
      </c>
      <c r="F18" s="3" t="s">
        <v>17</v>
      </c>
      <c r="G18" s="8"/>
      <c r="H18" s="8">
        <v>-80</v>
      </c>
      <c r="I18" s="8">
        <v>17600.04</v>
      </c>
      <c r="J18" s="8"/>
      <c r="K18" s="8"/>
      <c r="L18" s="8">
        <v>1162.56</v>
      </c>
      <c r="M18" s="8"/>
      <c r="N18" s="8"/>
      <c r="O18" s="6">
        <v>18682.599999999999</v>
      </c>
      <c r="P18" s="7"/>
      <c r="Q18" s="7"/>
    </row>
    <row r="19" spans="2:17" s="1" customFormat="1" ht="19.649999999999999" customHeight="1" x14ac:dyDescent="0.25">
      <c r="B19" s="3" t="s">
        <v>79</v>
      </c>
      <c r="C19" s="3" t="s">
        <v>80</v>
      </c>
      <c r="D19" s="3" t="s">
        <v>81</v>
      </c>
      <c r="E19" s="3" t="s">
        <v>82</v>
      </c>
      <c r="F19" s="3" t="s">
        <v>17</v>
      </c>
      <c r="G19" s="5"/>
      <c r="H19" s="5"/>
      <c r="I19" s="5">
        <v>17600.04</v>
      </c>
      <c r="J19" s="5"/>
      <c r="K19" s="5"/>
      <c r="L19" s="5">
        <v>1173.5999999999999</v>
      </c>
      <c r="M19" s="5"/>
      <c r="N19" s="5"/>
      <c r="O19" s="6">
        <v>18773.64</v>
      </c>
      <c r="P19" s="7"/>
      <c r="Q19" s="7"/>
    </row>
    <row r="20" spans="2:17" s="1" customFormat="1" ht="19.649999999999999" customHeight="1" x14ac:dyDescent="0.25">
      <c r="B20" s="3" t="s">
        <v>83</v>
      </c>
      <c r="C20" s="3" t="s">
        <v>80</v>
      </c>
      <c r="D20" s="3" t="s">
        <v>84</v>
      </c>
      <c r="E20" s="3" t="s">
        <v>85</v>
      </c>
      <c r="F20" s="3" t="s">
        <v>22</v>
      </c>
      <c r="G20" s="8">
        <v>735</v>
      </c>
      <c r="H20" s="8"/>
      <c r="I20" s="8"/>
      <c r="J20" s="8"/>
      <c r="K20" s="8"/>
      <c r="L20" s="8">
        <v>0</v>
      </c>
      <c r="M20" s="8"/>
      <c r="N20" s="8"/>
      <c r="O20" s="6">
        <v>735</v>
      </c>
      <c r="P20" s="7"/>
      <c r="Q20" s="7"/>
    </row>
    <row r="21" spans="2:17" s="1" customFormat="1" ht="19.649999999999999" customHeight="1" x14ac:dyDescent="0.25">
      <c r="B21" s="3" t="s">
        <v>86</v>
      </c>
      <c r="C21" s="3" t="s">
        <v>87</v>
      </c>
      <c r="D21" s="3" t="s">
        <v>88</v>
      </c>
      <c r="E21" s="3" t="s">
        <v>89</v>
      </c>
      <c r="F21" s="3" t="s">
        <v>90</v>
      </c>
      <c r="G21" s="5"/>
      <c r="H21" s="5"/>
      <c r="I21" s="5">
        <v>26400</v>
      </c>
      <c r="J21" s="5"/>
      <c r="K21" s="5"/>
      <c r="L21" s="5">
        <v>2388</v>
      </c>
      <c r="M21" s="5"/>
      <c r="N21" s="5"/>
      <c r="O21" s="6">
        <v>28788</v>
      </c>
      <c r="P21" s="7"/>
      <c r="Q21" s="7"/>
    </row>
    <row r="22" spans="2:17" s="1" customFormat="1" ht="19.649999999999999" customHeight="1" x14ac:dyDescent="0.25">
      <c r="B22" s="3" t="s">
        <v>91</v>
      </c>
      <c r="C22" s="3" t="s">
        <v>92</v>
      </c>
      <c r="D22" s="3" t="s">
        <v>93</v>
      </c>
      <c r="E22" s="3" t="s">
        <v>94</v>
      </c>
      <c r="F22" s="3" t="s">
        <v>95</v>
      </c>
      <c r="G22" s="8">
        <v>2278</v>
      </c>
      <c r="H22" s="8"/>
      <c r="I22" s="8"/>
      <c r="J22" s="8"/>
      <c r="K22" s="8"/>
      <c r="L22" s="8">
        <v>6.35</v>
      </c>
      <c r="M22" s="8"/>
      <c r="N22" s="8"/>
      <c r="O22" s="6">
        <v>2284.35</v>
      </c>
      <c r="P22" s="7"/>
      <c r="Q22" s="7"/>
    </row>
    <row r="23" spans="2:17" s="1" customFormat="1" ht="19.649999999999999" customHeight="1" x14ac:dyDescent="0.25">
      <c r="B23" s="3" t="s">
        <v>96</v>
      </c>
      <c r="C23" s="3" t="s">
        <v>97</v>
      </c>
      <c r="D23" s="3" t="s">
        <v>81</v>
      </c>
      <c r="E23" s="3" t="s">
        <v>98</v>
      </c>
      <c r="F23" s="3" t="s">
        <v>99</v>
      </c>
      <c r="G23" s="5"/>
      <c r="H23" s="5">
        <v>-1200</v>
      </c>
      <c r="I23" s="5">
        <v>33660</v>
      </c>
      <c r="J23" s="5"/>
      <c r="K23" s="5"/>
      <c r="L23" s="5">
        <v>3224.28</v>
      </c>
      <c r="M23" s="5"/>
      <c r="N23" s="5"/>
      <c r="O23" s="6">
        <v>35684.28</v>
      </c>
      <c r="P23" s="7"/>
      <c r="Q23" s="7"/>
    </row>
    <row r="24" spans="2:17" s="1" customFormat="1" ht="19.649999999999999" customHeight="1" x14ac:dyDescent="0.25">
      <c r="B24" s="3" t="s">
        <v>96</v>
      </c>
      <c r="C24" s="3" t="s">
        <v>97</v>
      </c>
      <c r="D24" s="3" t="s">
        <v>81</v>
      </c>
      <c r="E24" s="3" t="s">
        <v>100</v>
      </c>
      <c r="F24" s="3" t="s">
        <v>17</v>
      </c>
      <c r="G24" s="8"/>
      <c r="H24" s="8"/>
      <c r="I24" s="8">
        <v>17600.04</v>
      </c>
      <c r="J24" s="8"/>
      <c r="K24" s="8"/>
      <c r="L24" s="8">
        <v>1173.5999999999999</v>
      </c>
      <c r="M24" s="8"/>
      <c r="N24" s="8"/>
      <c r="O24" s="6">
        <v>18773.64</v>
      </c>
      <c r="P24" s="7"/>
      <c r="Q24" s="7"/>
    </row>
    <row r="25" spans="2:17" s="1" customFormat="1" ht="19.649999999999999" customHeight="1" x14ac:dyDescent="0.25">
      <c r="B25" s="3" t="s">
        <v>101</v>
      </c>
      <c r="C25" s="3" t="s">
        <v>102</v>
      </c>
      <c r="D25" s="3" t="s">
        <v>103</v>
      </c>
      <c r="E25" s="3" t="s">
        <v>104</v>
      </c>
      <c r="F25" s="3" t="s">
        <v>17</v>
      </c>
      <c r="G25" s="5"/>
      <c r="H25" s="5"/>
      <c r="I25" s="5">
        <v>2528.7399999999998</v>
      </c>
      <c r="J25" s="5"/>
      <c r="K25" s="5"/>
      <c r="L25" s="5">
        <v>139.76</v>
      </c>
      <c r="M25" s="5">
        <v>374</v>
      </c>
      <c r="N25" s="5"/>
      <c r="O25" s="6">
        <v>3042.5</v>
      </c>
      <c r="P25" s="7"/>
      <c r="Q25" s="7"/>
    </row>
    <row r="26" spans="2:17" s="1" customFormat="1" ht="19.649999999999999" customHeight="1" x14ac:dyDescent="0.25">
      <c r="B26" s="3" t="s">
        <v>105</v>
      </c>
      <c r="C26" s="3" t="s">
        <v>106</v>
      </c>
      <c r="D26" s="3" t="s">
        <v>107</v>
      </c>
      <c r="E26" s="3" t="s">
        <v>108</v>
      </c>
      <c r="F26" s="3" t="s">
        <v>17</v>
      </c>
      <c r="G26" s="8"/>
      <c r="H26" s="8"/>
      <c r="I26" s="8">
        <v>17600.04</v>
      </c>
      <c r="J26" s="8"/>
      <c r="K26" s="8"/>
      <c r="L26" s="8">
        <v>1173.5999999999999</v>
      </c>
      <c r="M26" s="8"/>
      <c r="N26" s="8"/>
      <c r="O26" s="6">
        <v>18773.64</v>
      </c>
      <c r="P26" s="7"/>
      <c r="Q26" s="7"/>
    </row>
    <row r="27" spans="2:17" s="1" customFormat="1" ht="19.649999999999999" customHeight="1" x14ac:dyDescent="0.25">
      <c r="B27" s="3" t="s">
        <v>109</v>
      </c>
      <c r="C27" s="3" t="s">
        <v>110</v>
      </c>
      <c r="D27" s="3" t="s">
        <v>111</v>
      </c>
      <c r="E27" s="3" t="s">
        <v>112</v>
      </c>
      <c r="F27" s="3" t="s">
        <v>17</v>
      </c>
      <c r="G27" s="5"/>
      <c r="H27" s="5"/>
      <c r="I27" s="5">
        <v>17600.04</v>
      </c>
      <c r="J27" s="5"/>
      <c r="K27" s="5"/>
      <c r="L27" s="5">
        <v>1173.5999999999999</v>
      </c>
      <c r="M27" s="5">
        <v>4488</v>
      </c>
      <c r="N27" s="5"/>
      <c r="O27" s="6">
        <v>23261.64</v>
      </c>
      <c r="P27" s="7"/>
      <c r="Q27" s="7"/>
    </row>
    <row r="28" spans="2:17" s="1" customFormat="1" ht="19.649999999999999" customHeight="1" x14ac:dyDescent="0.25">
      <c r="B28" s="3" t="s">
        <v>113</v>
      </c>
      <c r="C28" s="3" t="s">
        <v>114</v>
      </c>
      <c r="D28" s="3" t="s">
        <v>115</v>
      </c>
      <c r="E28" s="3" t="s">
        <v>116</v>
      </c>
      <c r="F28" s="3" t="s">
        <v>17</v>
      </c>
      <c r="G28" s="8"/>
      <c r="H28" s="8"/>
      <c r="I28" s="8">
        <v>17600.04</v>
      </c>
      <c r="J28" s="8"/>
      <c r="K28" s="8"/>
      <c r="L28" s="8">
        <v>1173.5999999999999</v>
      </c>
      <c r="M28" s="8"/>
      <c r="N28" s="8"/>
      <c r="O28" s="6">
        <v>18773.64</v>
      </c>
      <c r="P28" s="7"/>
      <c r="Q28" s="7"/>
    </row>
    <row r="29" spans="2:17" s="1" customFormat="1" ht="19.649999999999999" customHeight="1" x14ac:dyDescent="0.25">
      <c r="B29" s="3" t="s">
        <v>117</v>
      </c>
      <c r="C29" s="3" t="s">
        <v>118</v>
      </c>
      <c r="D29" s="3" t="s">
        <v>119</v>
      </c>
      <c r="E29" s="3" t="s">
        <v>120</v>
      </c>
      <c r="F29" s="3" t="s">
        <v>121</v>
      </c>
      <c r="G29" s="5"/>
      <c r="H29" s="5">
        <v>-7.5</v>
      </c>
      <c r="I29" s="5">
        <v>26400</v>
      </c>
      <c r="J29" s="5"/>
      <c r="K29" s="5"/>
      <c r="L29" s="5">
        <v>2386.96</v>
      </c>
      <c r="M29" s="5">
        <v>6730.09</v>
      </c>
      <c r="N29" s="5"/>
      <c r="O29" s="6">
        <v>35509.550000000003</v>
      </c>
      <c r="P29" s="7"/>
      <c r="Q29" s="7"/>
    </row>
    <row r="30" spans="2:17" s="1" customFormat="1" ht="19.649999999999999" customHeight="1" x14ac:dyDescent="0.25">
      <c r="B30" s="3" t="s">
        <v>122</v>
      </c>
      <c r="C30" s="3" t="s">
        <v>123</v>
      </c>
      <c r="D30" s="3" t="s">
        <v>124</v>
      </c>
      <c r="E30" s="3" t="s">
        <v>125</v>
      </c>
      <c r="F30" s="3" t="s">
        <v>126</v>
      </c>
      <c r="G30" s="8"/>
      <c r="H30" s="8">
        <v>-240</v>
      </c>
      <c r="I30" s="8">
        <v>26400</v>
      </c>
      <c r="J30" s="8"/>
      <c r="K30" s="8"/>
      <c r="L30" s="8">
        <v>2354.88</v>
      </c>
      <c r="M30" s="8"/>
      <c r="N30" s="8"/>
      <c r="O30" s="6">
        <v>28514.880000000001</v>
      </c>
      <c r="P30" s="7"/>
      <c r="Q30" s="7"/>
    </row>
    <row r="31" spans="2:17" s="1" customFormat="1" ht="19.649999999999999" customHeight="1" x14ac:dyDescent="0.25">
      <c r="B31" s="3" t="s">
        <v>127</v>
      </c>
      <c r="C31" s="3" t="s">
        <v>123</v>
      </c>
      <c r="D31" s="3" t="s">
        <v>128</v>
      </c>
      <c r="E31" s="3" t="s">
        <v>129</v>
      </c>
      <c r="F31" s="3" t="s">
        <v>17</v>
      </c>
      <c r="G31" s="5"/>
      <c r="H31" s="5"/>
      <c r="I31" s="5">
        <v>17600.04</v>
      </c>
      <c r="J31" s="5"/>
      <c r="K31" s="5"/>
      <c r="L31" s="5">
        <v>1173.5999999999999</v>
      </c>
      <c r="M31" s="5"/>
      <c r="N31" s="5"/>
      <c r="O31" s="6">
        <v>18773.64</v>
      </c>
      <c r="P31" s="7"/>
      <c r="Q31" s="7"/>
    </row>
    <row r="32" spans="2:17" s="1" customFormat="1" ht="19.649999999999999" customHeight="1" x14ac:dyDescent="0.25">
      <c r="B32" s="3" t="s">
        <v>130</v>
      </c>
      <c r="C32" s="3" t="s">
        <v>131</v>
      </c>
      <c r="D32" s="3" t="s">
        <v>132</v>
      </c>
      <c r="E32" s="3" t="s">
        <v>133</v>
      </c>
      <c r="F32" s="3" t="s">
        <v>22</v>
      </c>
      <c r="G32" s="8">
        <v>1470</v>
      </c>
      <c r="H32" s="8"/>
      <c r="I32" s="8"/>
      <c r="J32" s="8"/>
      <c r="K32" s="8"/>
      <c r="L32" s="8">
        <v>0</v>
      </c>
      <c r="M32" s="8"/>
      <c r="N32" s="8">
        <v>37.799999999999997</v>
      </c>
      <c r="O32" s="6">
        <v>1507.8</v>
      </c>
      <c r="P32" s="7"/>
      <c r="Q32" s="7"/>
    </row>
    <row r="33" spans="2:17" s="1" customFormat="1" ht="19.649999999999999" customHeight="1" x14ac:dyDescent="0.25">
      <c r="B33" s="3" t="s">
        <v>134</v>
      </c>
      <c r="C33" s="3" t="s">
        <v>135</v>
      </c>
      <c r="D33" s="3" t="s">
        <v>136</v>
      </c>
      <c r="E33" s="3" t="s">
        <v>137</v>
      </c>
      <c r="F33" s="3" t="s">
        <v>17</v>
      </c>
      <c r="G33" s="5"/>
      <c r="H33" s="5"/>
      <c r="I33" s="5">
        <v>17600.04</v>
      </c>
      <c r="J33" s="5"/>
      <c r="K33" s="5"/>
      <c r="L33" s="5">
        <v>1173.5999999999999</v>
      </c>
      <c r="M33" s="5">
        <v>4488</v>
      </c>
      <c r="N33" s="5">
        <v>13.95</v>
      </c>
      <c r="O33" s="6">
        <v>23275.59</v>
      </c>
      <c r="P33" s="7"/>
      <c r="Q33" s="7"/>
    </row>
    <row r="34" spans="2:17" s="1" customFormat="1" ht="19.649999999999999" customHeight="1" x14ac:dyDescent="0.25">
      <c r="B34" s="3" t="s">
        <v>138</v>
      </c>
      <c r="C34" s="3" t="s">
        <v>139</v>
      </c>
      <c r="D34" s="3" t="s">
        <v>140</v>
      </c>
      <c r="E34" s="3" t="s">
        <v>141</v>
      </c>
      <c r="F34" s="3" t="s">
        <v>17</v>
      </c>
      <c r="G34" s="8"/>
      <c r="H34" s="8"/>
      <c r="I34" s="8">
        <v>17600.04</v>
      </c>
      <c r="J34" s="8"/>
      <c r="K34" s="8"/>
      <c r="L34" s="8">
        <v>1173.5999999999999</v>
      </c>
      <c r="M34" s="8"/>
      <c r="N34" s="8"/>
      <c r="O34" s="6">
        <v>18773.64</v>
      </c>
      <c r="P34" s="7"/>
      <c r="Q34" s="7"/>
    </row>
    <row r="35" spans="2:17" s="1" customFormat="1" ht="19.649999999999999" customHeight="1" x14ac:dyDescent="0.25">
      <c r="B35" s="3" t="s">
        <v>142</v>
      </c>
      <c r="C35" s="3" t="s">
        <v>143</v>
      </c>
      <c r="D35" s="3" t="s">
        <v>144</v>
      </c>
      <c r="E35" s="3" t="s">
        <v>145</v>
      </c>
      <c r="F35" s="3" t="s">
        <v>17</v>
      </c>
      <c r="G35" s="5"/>
      <c r="H35" s="5"/>
      <c r="I35" s="5">
        <v>17600.04</v>
      </c>
      <c r="J35" s="5"/>
      <c r="K35" s="5"/>
      <c r="L35" s="5">
        <v>1173.5999999999999</v>
      </c>
      <c r="M35" s="5"/>
      <c r="N35" s="5"/>
      <c r="O35" s="6">
        <v>18773.64</v>
      </c>
      <c r="P35" s="7"/>
      <c r="Q35" s="7"/>
    </row>
    <row r="36" spans="2:17" s="1" customFormat="1" ht="19.649999999999999" customHeight="1" x14ac:dyDescent="0.25">
      <c r="B36" s="3" t="s">
        <v>146</v>
      </c>
      <c r="C36" s="3" t="s">
        <v>147</v>
      </c>
      <c r="D36" s="3" t="s">
        <v>148</v>
      </c>
      <c r="E36" s="3" t="s">
        <v>149</v>
      </c>
      <c r="F36" s="3" t="s">
        <v>150</v>
      </c>
      <c r="G36" s="8">
        <v>1206</v>
      </c>
      <c r="H36" s="8"/>
      <c r="I36" s="8"/>
      <c r="J36" s="8"/>
      <c r="K36" s="8"/>
      <c r="L36" s="8">
        <v>0</v>
      </c>
      <c r="M36" s="8"/>
      <c r="N36" s="8"/>
      <c r="O36" s="6">
        <v>1206</v>
      </c>
      <c r="P36" s="7"/>
      <c r="Q36" s="7"/>
    </row>
    <row r="37" spans="2:17" s="1" customFormat="1" ht="19.649999999999999" customHeight="1" x14ac:dyDescent="0.25">
      <c r="B37" s="3" t="s">
        <v>151</v>
      </c>
      <c r="C37" s="3" t="s">
        <v>152</v>
      </c>
      <c r="D37" s="3" t="s">
        <v>153</v>
      </c>
      <c r="E37" s="3" t="s">
        <v>154</v>
      </c>
      <c r="F37" s="3" t="s">
        <v>17</v>
      </c>
      <c r="G37" s="5"/>
      <c r="H37" s="5"/>
      <c r="I37" s="5">
        <v>17600.04</v>
      </c>
      <c r="J37" s="5"/>
      <c r="K37" s="5"/>
      <c r="L37" s="5">
        <v>1173.5999999999999</v>
      </c>
      <c r="M37" s="5">
        <v>1870</v>
      </c>
      <c r="N37" s="5"/>
      <c r="O37" s="6">
        <v>20643.64</v>
      </c>
      <c r="P37" s="7"/>
      <c r="Q37" s="7"/>
    </row>
    <row r="38" spans="2:17" s="1" customFormat="1" ht="19.649999999999999" customHeight="1" x14ac:dyDescent="0.25">
      <c r="B38" s="3" t="s">
        <v>155</v>
      </c>
      <c r="C38" s="3" t="s">
        <v>156</v>
      </c>
      <c r="D38" s="3" t="s">
        <v>157</v>
      </c>
      <c r="E38" s="3" t="s">
        <v>158</v>
      </c>
      <c r="F38" s="3" t="s">
        <v>17</v>
      </c>
      <c r="G38" s="8"/>
      <c r="H38" s="8">
        <v>-420</v>
      </c>
      <c r="I38" s="8">
        <v>17600.04</v>
      </c>
      <c r="J38" s="8"/>
      <c r="K38" s="8"/>
      <c r="L38" s="8">
        <v>1115.6400000000001</v>
      </c>
      <c r="M38" s="8"/>
      <c r="N38" s="8"/>
      <c r="O38" s="6">
        <v>18295.68</v>
      </c>
      <c r="P38" s="7"/>
      <c r="Q38" s="7"/>
    </row>
    <row r="39" spans="2:17" s="1" customFormat="1" ht="19.649999999999999" customHeight="1" x14ac:dyDescent="0.25">
      <c r="B39" s="3" t="s">
        <v>159</v>
      </c>
      <c r="C39" s="3" t="s">
        <v>160</v>
      </c>
      <c r="D39" s="3" t="s">
        <v>64</v>
      </c>
      <c r="E39" s="3" t="s">
        <v>161</v>
      </c>
      <c r="F39" s="3" t="s">
        <v>162</v>
      </c>
      <c r="G39" s="5"/>
      <c r="H39" s="5">
        <v>-540</v>
      </c>
      <c r="I39" s="5">
        <v>56100</v>
      </c>
      <c r="J39" s="5"/>
      <c r="K39" s="5"/>
      <c r="L39" s="5">
        <v>6412.08</v>
      </c>
      <c r="M39" s="5"/>
      <c r="N39" s="5"/>
      <c r="O39" s="6">
        <v>61972.08</v>
      </c>
      <c r="P39" s="7"/>
      <c r="Q39" s="7"/>
    </row>
    <row r="40" spans="2:17" s="1" customFormat="1" ht="19.649999999999999" customHeight="1" x14ac:dyDescent="0.25">
      <c r="B40" s="3" t="s">
        <v>163</v>
      </c>
      <c r="C40" s="3" t="s">
        <v>160</v>
      </c>
      <c r="D40" s="3" t="s">
        <v>164</v>
      </c>
      <c r="E40" s="3" t="s">
        <v>165</v>
      </c>
      <c r="F40" s="3" t="s">
        <v>22</v>
      </c>
      <c r="G40" s="8">
        <v>764</v>
      </c>
      <c r="H40" s="8"/>
      <c r="I40" s="8"/>
      <c r="J40" s="8"/>
      <c r="K40" s="8"/>
      <c r="L40" s="8">
        <v>0</v>
      </c>
      <c r="M40" s="8"/>
      <c r="N40" s="8"/>
      <c r="O40" s="6">
        <v>764</v>
      </c>
      <c r="P40" s="7"/>
      <c r="Q40" s="7"/>
    </row>
    <row r="41" spans="2:17" s="1" customFormat="1" ht="19.649999999999999" customHeight="1" x14ac:dyDescent="0.25">
      <c r="B41" s="3" t="s">
        <v>166</v>
      </c>
      <c r="C41" s="3" t="s">
        <v>167</v>
      </c>
      <c r="D41" s="3" t="s">
        <v>168</v>
      </c>
      <c r="E41" s="3" t="s">
        <v>169</v>
      </c>
      <c r="F41" s="3" t="s">
        <v>170</v>
      </c>
      <c r="G41" s="5"/>
      <c r="H41" s="5">
        <v>-220</v>
      </c>
      <c r="I41" s="5">
        <v>33660</v>
      </c>
      <c r="J41" s="5"/>
      <c r="K41" s="5"/>
      <c r="L41" s="5">
        <v>3359.52</v>
      </c>
      <c r="M41" s="5"/>
      <c r="N41" s="5"/>
      <c r="O41" s="6">
        <v>36799.519999999997</v>
      </c>
      <c r="P41" s="7"/>
      <c r="Q41" s="7"/>
    </row>
    <row r="42" spans="2:17" s="1" customFormat="1" ht="19.649999999999999" customHeight="1" x14ac:dyDescent="0.25">
      <c r="B42" s="3" t="s">
        <v>171</v>
      </c>
      <c r="C42" s="3" t="s">
        <v>64</v>
      </c>
      <c r="D42" s="3" t="s">
        <v>25</v>
      </c>
      <c r="E42" s="3" t="s">
        <v>172</v>
      </c>
      <c r="F42" s="3" t="s">
        <v>173</v>
      </c>
      <c r="G42" s="8"/>
      <c r="H42" s="8">
        <v>-100</v>
      </c>
      <c r="I42" s="8">
        <v>26400</v>
      </c>
      <c r="J42" s="8"/>
      <c r="K42" s="8"/>
      <c r="L42" s="8">
        <v>2374.1999999999998</v>
      </c>
      <c r="M42" s="8">
        <v>6706.5</v>
      </c>
      <c r="N42" s="8"/>
      <c r="O42" s="6">
        <v>35380.699999999997</v>
      </c>
      <c r="P42" s="7"/>
      <c r="Q42" s="7"/>
    </row>
    <row r="43" spans="2:17" s="1" customFormat="1" ht="19.649999999999999" customHeight="1" x14ac:dyDescent="0.25">
      <c r="B43" s="3" t="s">
        <v>174</v>
      </c>
      <c r="C43" s="3" t="s">
        <v>175</v>
      </c>
      <c r="D43" s="3" t="s">
        <v>176</v>
      </c>
      <c r="E43" s="3" t="s">
        <v>177</v>
      </c>
      <c r="F43" s="3" t="s">
        <v>178</v>
      </c>
      <c r="G43" s="5"/>
      <c r="H43" s="5"/>
      <c r="I43" s="5">
        <v>26400</v>
      </c>
      <c r="J43" s="5"/>
      <c r="K43" s="5"/>
      <c r="L43" s="5">
        <v>2388</v>
      </c>
      <c r="M43" s="5">
        <v>6732</v>
      </c>
      <c r="N43" s="5"/>
      <c r="O43" s="6">
        <v>35520</v>
      </c>
      <c r="P43" s="7"/>
      <c r="Q43" s="7"/>
    </row>
    <row r="44" spans="2:17" s="1" customFormat="1" ht="19.649999999999999" customHeight="1" x14ac:dyDescent="0.25">
      <c r="B44" s="9"/>
      <c r="C44" s="9"/>
      <c r="D44" s="9"/>
      <c r="E44" s="9"/>
      <c r="F44" s="4" t="s">
        <v>10</v>
      </c>
      <c r="G44" s="6">
        <v>7293</v>
      </c>
      <c r="H44" s="6">
        <v>-4122.54</v>
      </c>
      <c r="I44" s="6">
        <v>735679.6</v>
      </c>
      <c r="J44" s="6">
        <v>28</v>
      </c>
      <c r="K44" s="6">
        <v>18.350000000000001</v>
      </c>
      <c r="L44" s="6">
        <v>59957.84</v>
      </c>
      <c r="M44" s="6">
        <v>60995.43</v>
      </c>
      <c r="N44" s="6">
        <v>276.75</v>
      </c>
      <c r="O44" s="6">
        <v>860126.43</v>
      </c>
      <c r="P44" s="7"/>
      <c r="Q44" s="7"/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50AA-BAEF-4FC4-A628-3620400F35B3}">
  <sheetPr>
    <pageSetUpPr fitToPage="1"/>
  </sheetPr>
  <dimension ref="A1:V74"/>
  <sheetViews>
    <sheetView tabSelected="1" topLeftCell="A2" workbookViewId="0">
      <selection activeCell="H56" sqref="H56"/>
    </sheetView>
  </sheetViews>
  <sheetFormatPr defaultRowHeight="13.2" x14ac:dyDescent="0.25"/>
  <cols>
    <col min="1" max="1" width="23" customWidth="1"/>
    <col min="2" max="4" width="10.6640625" customWidth="1"/>
    <col min="5" max="5" width="53" customWidth="1"/>
    <col min="6" max="6" width="13" customWidth="1"/>
    <col min="7" max="7" width="22.109375" style="11" customWidth="1"/>
    <col min="8" max="8" width="11.88671875" style="11" customWidth="1"/>
    <col min="9" max="10" width="12" style="11" customWidth="1"/>
    <col min="11" max="11" width="12" style="12" customWidth="1"/>
    <col min="12" max="12" width="11.88671875" style="11" customWidth="1"/>
    <col min="13" max="13" width="12" style="11" customWidth="1"/>
    <col min="14" max="14" width="13.6640625" style="11" customWidth="1"/>
    <col min="15" max="15" width="11.88671875" style="11" customWidth="1"/>
    <col min="16" max="16" width="12" style="11" customWidth="1"/>
    <col min="17" max="17" width="40.88671875" style="11" hidden="1" customWidth="1"/>
    <col min="18" max="18" width="22.109375" style="11" hidden="1" customWidth="1"/>
    <col min="19" max="19" width="33.88671875" style="11" customWidth="1"/>
    <col min="20" max="20" width="24.33203125" style="11" customWidth="1"/>
    <col min="21" max="22" width="8.88671875" style="11"/>
  </cols>
  <sheetData>
    <row r="1" spans="1:22" s="1" customFormat="1" ht="44.25" customHeight="1" x14ac:dyDescent="0.2">
      <c r="A1" s="73" t="s">
        <v>223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10"/>
      <c r="V1" s="10"/>
    </row>
    <row r="2" spans="1:22" s="18" customFormat="1" ht="35.4" customHeight="1" x14ac:dyDescent="0.25">
      <c r="A2" s="21" t="s">
        <v>0</v>
      </c>
      <c r="B2" s="22"/>
      <c r="C2" s="22"/>
      <c r="D2" s="22"/>
      <c r="E2" s="21" t="s">
        <v>1</v>
      </c>
      <c r="F2" s="23" t="s">
        <v>2</v>
      </c>
      <c r="G2" s="24" t="s">
        <v>3</v>
      </c>
      <c r="H2" s="40" t="s">
        <v>179</v>
      </c>
      <c r="I2" s="40" t="s">
        <v>180</v>
      </c>
      <c r="J2" s="40" t="s">
        <v>181</v>
      </c>
      <c r="K2" s="25" t="s">
        <v>182</v>
      </c>
      <c r="L2" s="40" t="s">
        <v>183</v>
      </c>
      <c r="M2" s="40" t="s">
        <v>184</v>
      </c>
      <c r="N2" s="40" t="s">
        <v>185</v>
      </c>
      <c r="O2" s="24" t="s">
        <v>186</v>
      </c>
      <c r="P2" s="40" t="s">
        <v>187</v>
      </c>
      <c r="Q2" s="24" t="s">
        <v>9</v>
      </c>
      <c r="R2" s="24" t="s">
        <v>10</v>
      </c>
      <c r="S2" s="71" t="s">
        <v>188</v>
      </c>
      <c r="T2" s="72"/>
      <c r="U2" s="17"/>
      <c r="V2" s="17"/>
    </row>
    <row r="3" spans="1:22" s="20" customFormat="1" ht="35.4" customHeight="1" x14ac:dyDescent="0.25">
      <c r="A3" s="26" t="s">
        <v>189</v>
      </c>
      <c r="B3" s="27"/>
      <c r="C3" s="27"/>
      <c r="D3" s="27"/>
      <c r="E3" s="26" t="s">
        <v>190</v>
      </c>
      <c r="F3" s="26" t="s">
        <v>191</v>
      </c>
      <c r="G3" s="70" t="s">
        <v>224</v>
      </c>
      <c r="H3" s="29" t="s">
        <v>191</v>
      </c>
      <c r="I3" s="28" t="s">
        <v>192</v>
      </c>
      <c r="J3" s="29" t="s">
        <v>193</v>
      </c>
      <c r="K3" s="30" t="s">
        <v>194</v>
      </c>
      <c r="L3" s="29" t="s">
        <v>195</v>
      </c>
      <c r="M3" s="29" t="s">
        <v>196</v>
      </c>
      <c r="N3" s="29" t="s">
        <v>197</v>
      </c>
      <c r="O3" s="28" t="s">
        <v>198</v>
      </c>
      <c r="P3" s="29" t="s">
        <v>199</v>
      </c>
      <c r="Q3" s="28" t="s">
        <v>9</v>
      </c>
      <c r="R3" s="28" t="s">
        <v>10</v>
      </c>
      <c r="S3" s="29" t="s">
        <v>200</v>
      </c>
      <c r="T3" s="29" t="s">
        <v>201</v>
      </c>
      <c r="U3" s="19"/>
      <c r="V3" s="19"/>
    </row>
    <row r="4" spans="1:22" s="1" customFormat="1" ht="19.649999999999999" customHeight="1" x14ac:dyDescent="0.25">
      <c r="A4" s="51" t="s">
        <v>23</v>
      </c>
      <c r="B4" s="51" t="s">
        <v>24</v>
      </c>
      <c r="C4" s="51" t="s">
        <v>25</v>
      </c>
      <c r="D4" s="51" t="s">
        <v>26</v>
      </c>
      <c r="E4" s="51" t="s">
        <v>225</v>
      </c>
      <c r="F4" s="52"/>
      <c r="G4" s="53"/>
      <c r="H4" s="53"/>
      <c r="I4" s="53">
        <v>27999</v>
      </c>
      <c r="J4" s="53"/>
      <c r="K4" s="61">
        <f>SUM(-G4/(H4+I4))</f>
        <v>0</v>
      </c>
      <c r="L4" s="53">
        <v>131.5</v>
      </c>
      <c r="M4" s="53"/>
      <c r="N4" s="53"/>
      <c r="O4" s="53">
        <f t="shared" ref="O4:O36" si="0">SUM(H4+I4+J4+L4+M4+N4)</f>
        <v>28130.5</v>
      </c>
      <c r="P4" s="53"/>
      <c r="Q4" s="53"/>
      <c r="R4" s="54">
        <v>28503.5</v>
      </c>
      <c r="S4" s="55"/>
      <c r="T4" s="55"/>
      <c r="U4" s="10"/>
      <c r="V4" s="10"/>
    </row>
    <row r="5" spans="1:22" s="1" customFormat="1" ht="19.649999999999999" customHeight="1" x14ac:dyDescent="0.25">
      <c r="A5" s="51" t="s">
        <v>28</v>
      </c>
      <c r="B5" s="51" t="s">
        <v>29</v>
      </c>
      <c r="C5" s="51" t="s">
        <v>30</v>
      </c>
      <c r="D5" s="51" t="s">
        <v>31</v>
      </c>
      <c r="E5" s="51" t="s">
        <v>226</v>
      </c>
      <c r="F5" s="56"/>
      <c r="G5" s="57"/>
      <c r="H5" s="57">
        <v>18666</v>
      </c>
      <c r="I5" s="57"/>
      <c r="J5" s="57"/>
      <c r="K5" s="61">
        <f t="shared" ref="K5:K7" si="1">SUM(-G5/(H5+I5))</f>
        <v>0</v>
      </c>
      <c r="L5" s="57"/>
      <c r="M5" s="57"/>
      <c r="N5" s="57"/>
      <c r="O5" s="53">
        <f t="shared" si="0"/>
        <v>18666</v>
      </c>
      <c r="P5" s="57">
        <v>4759.8</v>
      </c>
      <c r="Q5" s="57"/>
      <c r="R5" s="54">
        <v>23261.64</v>
      </c>
      <c r="S5" s="55"/>
      <c r="T5" s="55"/>
      <c r="U5" s="10"/>
      <c r="V5" s="10"/>
    </row>
    <row r="6" spans="1:22" s="59" customFormat="1" ht="19.649999999999999" customHeight="1" x14ac:dyDescent="0.25">
      <c r="A6" s="51" t="s">
        <v>32</v>
      </c>
      <c r="B6" s="51" t="s">
        <v>29</v>
      </c>
      <c r="C6" s="51" t="s">
        <v>33</v>
      </c>
      <c r="D6" s="51" t="s">
        <v>34</v>
      </c>
      <c r="E6" s="51" t="s">
        <v>226</v>
      </c>
      <c r="F6" s="52"/>
      <c r="G6" s="53"/>
      <c r="H6" s="53">
        <v>18666</v>
      </c>
      <c r="I6" s="53"/>
      <c r="J6" s="53"/>
      <c r="K6" s="61">
        <f t="shared" si="1"/>
        <v>0</v>
      </c>
      <c r="L6" s="53"/>
      <c r="M6" s="53"/>
      <c r="N6" s="53"/>
      <c r="O6" s="53">
        <f t="shared" si="0"/>
        <v>18666</v>
      </c>
      <c r="P6" s="53"/>
      <c r="Q6" s="53"/>
      <c r="R6" s="54">
        <v>18773.64</v>
      </c>
      <c r="S6" s="55"/>
      <c r="T6" s="55"/>
      <c r="U6" s="58"/>
      <c r="V6" s="58"/>
    </row>
    <row r="7" spans="1:22" s="1" customFormat="1" ht="19.649999999999999" customHeight="1" x14ac:dyDescent="0.25">
      <c r="A7" s="51" t="s">
        <v>35</v>
      </c>
      <c r="B7" s="51" t="s">
        <v>36</v>
      </c>
      <c r="C7" s="51" t="s">
        <v>37</v>
      </c>
      <c r="D7" s="51" t="s">
        <v>38</v>
      </c>
      <c r="E7" s="51" t="s">
        <v>226</v>
      </c>
      <c r="F7" s="56"/>
      <c r="G7" s="57"/>
      <c r="H7" s="57">
        <v>18666</v>
      </c>
      <c r="I7" s="57"/>
      <c r="J7" s="57"/>
      <c r="K7" s="61">
        <f t="shared" si="1"/>
        <v>0</v>
      </c>
      <c r="L7" s="57"/>
      <c r="M7" s="57"/>
      <c r="N7" s="57"/>
      <c r="O7" s="53">
        <f t="shared" si="0"/>
        <v>18666</v>
      </c>
      <c r="P7" s="57"/>
      <c r="Q7" s="57"/>
      <c r="R7" s="54">
        <v>18773.64</v>
      </c>
      <c r="S7" s="55"/>
      <c r="T7" s="55"/>
      <c r="U7" s="10"/>
      <c r="V7" s="10"/>
    </row>
    <row r="8" spans="1:22" s="1" customFormat="1" ht="19.649999999999999" customHeight="1" x14ac:dyDescent="0.25">
      <c r="A8" s="51" t="s">
        <v>39</v>
      </c>
      <c r="B8" s="51" t="s">
        <v>40</v>
      </c>
      <c r="C8" s="51" t="s">
        <v>41</v>
      </c>
      <c r="D8" s="51" t="s">
        <v>42</v>
      </c>
      <c r="E8" s="51" t="s">
        <v>226</v>
      </c>
      <c r="F8" s="52"/>
      <c r="G8" s="53">
        <v>16.670000000000002</v>
      </c>
      <c r="H8" s="53">
        <v>18666</v>
      </c>
      <c r="I8" s="53"/>
      <c r="J8" s="53"/>
      <c r="K8" s="61">
        <f t="shared" ref="K8:K36" si="2">SUM(-G8/(H8+I8))</f>
        <v>-8.9306760955748423E-4</v>
      </c>
      <c r="L8" s="53"/>
      <c r="M8" s="53"/>
      <c r="N8" s="53"/>
      <c r="O8" s="53">
        <f t="shared" si="0"/>
        <v>18666</v>
      </c>
      <c r="P8" s="53"/>
      <c r="Q8" s="53"/>
      <c r="R8" s="54">
        <v>18546</v>
      </c>
      <c r="S8" s="55"/>
      <c r="T8" s="55"/>
      <c r="U8" s="10"/>
      <c r="V8" s="10"/>
    </row>
    <row r="9" spans="1:22" s="1" customFormat="1" ht="19.649999999999999" customHeight="1" x14ac:dyDescent="0.25">
      <c r="A9" s="51" t="s">
        <v>43</v>
      </c>
      <c r="B9" s="51" t="s">
        <v>44</v>
      </c>
      <c r="C9" s="51" t="s">
        <v>45</v>
      </c>
      <c r="D9" s="51" t="s">
        <v>46</v>
      </c>
      <c r="E9" s="51" t="s">
        <v>226</v>
      </c>
      <c r="F9" s="56"/>
      <c r="G9" s="57"/>
      <c r="H9" s="57">
        <v>18666</v>
      </c>
      <c r="I9" s="57"/>
      <c r="J9" s="57"/>
      <c r="K9" s="61">
        <f t="shared" si="2"/>
        <v>0</v>
      </c>
      <c r="L9" s="57"/>
      <c r="M9" s="57"/>
      <c r="N9" s="57"/>
      <c r="O9" s="53">
        <f t="shared" si="0"/>
        <v>18666</v>
      </c>
      <c r="P9" s="57"/>
      <c r="Q9" s="57"/>
      <c r="R9" s="54">
        <v>18773.64</v>
      </c>
      <c r="S9" s="55"/>
      <c r="T9" s="55"/>
      <c r="U9" s="10"/>
      <c r="V9" s="10"/>
    </row>
    <row r="10" spans="1:22" s="1" customFormat="1" ht="19.649999999999999" customHeight="1" x14ac:dyDescent="0.25">
      <c r="A10" s="51" t="s">
        <v>47</v>
      </c>
      <c r="B10" s="51" t="s">
        <v>48</v>
      </c>
      <c r="C10" s="51" t="s">
        <v>49</v>
      </c>
      <c r="D10" s="51" t="s">
        <v>50</v>
      </c>
      <c r="E10" s="51" t="s">
        <v>226</v>
      </c>
      <c r="F10" s="52"/>
      <c r="G10" s="53"/>
      <c r="H10" s="53">
        <v>18666</v>
      </c>
      <c r="I10" s="53"/>
      <c r="J10" s="53"/>
      <c r="K10" s="61">
        <f t="shared" si="2"/>
        <v>0</v>
      </c>
      <c r="L10" s="53"/>
      <c r="M10" s="53"/>
      <c r="N10" s="53"/>
      <c r="O10" s="53">
        <f t="shared" si="0"/>
        <v>18666</v>
      </c>
      <c r="P10" s="53"/>
      <c r="Q10" s="53"/>
      <c r="R10" s="54">
        <v>18728.12</v>
      </c>
      <c r="S10" s="55"/>
      <c r="T10" s="55"/>
      <c r="U10" s="10"/>
      <c r="V10" s="10"/>
    </row>
    <row r="11" spans="1:22" s="1" customFormat="1" ht="19.649999999999999" customHeight="1" x14ac:dyDescent="0.25">
      <c r="A11" s="51" t="s">
        <v>55</v>
      </c>
      <c r="B11" s="51" t="s">
        <v>56</v>
      </c>
      <c r="C11" s="51" t="s">
        <v>30</v>
      </c>
      <c r="D11" s="51" t="s">
        <v>57</v>
      </c>
      <c r="E11" s="51" t="s">
        <v>226</v>
      </c>
      <c r="F11" s="52"/>
      <c r="G11" s="53"/>
      <c r="H11" s="53">
        <v>18666</v>
      </c>
      <c r="I11" s="53"/>
      <c r="J11" s="53"/>
      <c r="K11" s="61">
        <f t="shared" si="2"/>
        <v>0</v>
      </c>
      <c r="L11" s="53"/>
      <c r="M11" s="53"/>
      <c r="N11" s="53"/>
      <c r="O11" s="53">
        <f t="shared" si="0"/>
        <v>18666</v>
      </c>
      <c r="P11" s="53">
        <v>4759.8</v>
      </c>
      <c r="Q11" s="47"/>
      <c r="R11" s="48">
        <v>23261.64</v>
      </c>
      <c r="S11" s="66" t="s">
        <v>240</v>
      </c>
      <c r="T11" s="53">
        <v>1018.8</v>
      </c>
      <c r="U11" s="10"/>
      <c r="V11" s="10"/>
    </row>
    <row r="12" spans="1:22" s="1" customFormat="1" ht="19.649999999999999" customHeight="1" x14ac:dyDescent="0.25">
      <c r="A12" s="51" t="s">
        <v>58</v>
      </c>
      <c r="B12" s="51" t="s">
        <v>59</v>
      </c>
      <c r="C12" s="51" t="s">
        <v>60</v>
      </c>
      <c r="D12" s="51" t="s">
        <v>61</v>
      </c>
      <c r="E12" s="51" t="s">
        <v>226</v>
      </c>
      <c r="F12" s="56"/>
      <c r="G12" s="57"/>
      <c r="H12" s="57">
        <v>18666</v>
      </c>
      <c r="I12" s="57"/>
      <c r="J12" s="57"/>
      <c r="K12" s="61">
        <f t="shared" si="2"/>
        <v>0</v>
      </c>
      <c r="L12" s="57"/>
      <c r="M12" s="57"/>
      <c r="N12" s="57"/>
      <c r="O12" s="53">
        <f t="shared" si="0"/>
        <v>18666</v>
      </c>
      <c r="P12" s="57"/>
      <c r="Q12" s="57"/>
      <c r="R12" s="54">
        <v>18773.64</v>
      </c>
      <c r="S12" s="55"/>
      <c r="T12" s="60"/>
      <c r="U12" s="10"/>
      <c r="V12" s="10"/>
    </row>
    <row r="13" spans="1:22" s="1" customFormat="1" ht="19.649999999999999" customHeight="1" x14ac:dyDescent="0.25">
      <c r="A13" s="51" t="s">
        <v>62</v>
      </c>
      <c r="B13" s="51" t="s">
        <v>63</v>
      </c>
      <c r="C13" s="51" t="s">
        <v>64</v>
      </c>
      <c r="D13" s="51" t="s">
        <v>65</v>
      </c>
      <c r="E13" s="51" t="s">
        <v>226</v>
      </c>
      <c r="F13" s="52"/>
      <c r="G13" s="53"/>
      <c r="H13" s="53">
        <v>18666</v>
      </c>
      <c r="I13" s="53"/>
      <c r="J13" s="53"/>
      <c r="K13" s="61">
        <f t="shared" si="2"/>
        <v>0</v>
      </c>
      <c r="L13" s="53"/>
      <c r="M13" s="53"/>
      <c r="N13" s="53"/>
      <c r="O13" s="53">
        <f t="shared" si="0"/>
        <v>18666</v>
      </c>
      <c r="P13" s="53"/>
      <c r="Q13" s="53"/>
      <c r="R13" s="54">
        <v>18773.64</v>
      </c>
      <c r="S13" s="55"/>
      <c r="T13" s="60"/>
      <c r="U13" s="10"/>
      <c r="V13" s="10"/>
    </row>
    <row r="14" spans="1:22" s="1" customFormat="1" ht="19.649999999999999" customHeight="1" x14ac:dyDescent="0.25">
      <c r="A14" s="51" t="s">
        <v>66</v>
      </c>
      <c r="B14" s="51" t="s">
        <v>67</v>
      </c>
      <c r="C14" s="51" t="s">
        <v>68</v>
      </c>
      <c r="D14" s="51" t="s">
        <v>69</v>
      </c>
      <c r="E14" s="51" t="s">
        <v>227</v>
      </c>
      <c r="F14" s="56"/>
      <c r="G14" s="57"/>
      <c r="H14" s="57"/>
      <c r="I14" s="57">
        <v>35699.040000000001</v>
      </c>
      <c r="J14" s="57"/>
      <c r="K14" s="61">
        <f t="shared" si="2"/>
        <v>0</v>
      </c>
      <c r="L14" s="57"/>
      <c r="M14" s="57"/>
      <c r="N14" s="57"/>
      <c r="O14" s="53">
        <f t="shared" si="0"/>
        <v>35699.040000000001</v>
      </c>
      <c r="P14" s="57">
        <v>9103.2000000000007</v>
      </c>
      <c r="Q14" s="57"/>
      <c r="R14" s="54">
        <v>45354.64</v>
      </c>
      <c r="S14" s="55"/>
      <c r="T14" s="60"/>
      <c r="U14" s="10"/>
      <c r="V14" s="10"/>
    </row>
    <row r="15" spans="1:22" s="1" customFormat="1" ht="19.649999999999999" customHeight="1" x14ac:dyDescent="0.25">
      <c r="A15" s="51" t="s">
        <v>71</v>
      </c>
      <c r="B15" s="51" t="s">
        <v>72</v>
      </c>
      <c r="C15" s="51" t="s">
        <v>73</v>
      </c>
      <c r="D15" s="51" t="s">
        <v>74</v>
      </c>
      <c r="E15" s="51" t="s">
        <v>228</v>
      </c>
      <c r="F15" s="52"/>
      <c r="G15" s="53"/>
      <c r="H15" s="53"/>
      <c r="I15" s="53">
        <v>41649</v>
      </c>
      <c r="J15" s="53"/>
      <c r="K15" s="61">
        <f t="shared" si="2"/>
        <v>0</v>
      </c>
      <c r="L15" s="53"/>
      <c r="M15" s="53">
        <f>28+151.2</f>
        <v>179.2</v>
      </c>
      <c r="N15" s="53"/>
      <c r="O15" s="53">
        <f t="shared" si="0"/>
        <v>41828.199999999997</v>
      </c>
      <c r="P15" s="53">
        <v>10620.48</v>
      </c>
      <c r="Q15" s="53">
        <v>225</v>
      </c>
      <c r="R15" s="54">
        <v>52848.58</v>
      </c>
      <c r="S15" s="55"/>
      <c r="T15" s="60"/>
      <c r="U15" s="10"/>
      <c r="V15" s="10"/>
    </row>
    <row r="16" spans="1:22" s="1" customFormat="1" ht="19.649999999999999" customHeight="1" x14ac:dyDescent="0.25">
      <c r="A16" s="51" t="s">
        <v>76</v>
      </c>
      <c r="B16" s="51" t="s">
        <v>77</v>
      </c>
      <c r="C16" s="51" t="s">
        <v>64</v>
      </c>
      <c r="D16" s="51" t="s">
        <v>78</v>
      </c>
      <c r="E16" s="51" t="s">
        <v>226</v>
      </c>
      <c r="F16" s="56"/>
      <c r="G16" s="57"/>
      <c r="H16" s="57">
        <v>18666</v>
      </c>
      <c r="I16" s="57"/>
      <c r="J16" s="57"/>
      <c r="K16" s="61">
        <f t="shared" si="2"/>
        <v>0</v>
      </c>
      <c r="L16" s="57"/>
      <c r="M16" s="57"/>
      <c r="N16" s="57"/>
      <c r="O16" s="53">
        <f t="shared" si="0"/>
        <v>18666</v>
      </c>
      <c r="P16" s="50"/>
      <c r="Q16" s="50"/>
      <c r="R16" s="48">
        <v>18682.599999999999</v>
      </c>
      <c r="S16" s="66" t="s">
        <v>240</v>
      </c>
      <c r="T16" s="53">
        <v>1021.2</v>
      </c>
      <c r="U16" s="10"/>
      <c r="V16" s="10"/>
    </row>
    <row r="17" spans="1:22" s="1" customFormat="1" ht="19.649999999999999" customHeight="1" x14ac:dyDescent="0.25">
      <c r="A17" s="51" t="s">
        <v>79</v>
      </c>
      <c r="B17" s="51" t="s">
        <v>80</v>
      </c>
      <c r="C17" s="51" t="s">
        <v>81</v>
      </c>
      <c r="D17" s="51" t="s">
        <v>82</v>
      </c>
      <c r="E17" s="51" t="s">
        <v>226</v>
      </c>
      <c r="F17" s="52"/>
      <c r="G17" s="53"/>
      <c r="H17" s="53">
        <v>18666</v>
      </c>
      <c r="I17" s="53"/>
      <c r="J17" s="47"/>
      <c r="K17" s="61">
        <f t="shared" si="2"/>
        <v>0</v>
      </c>
      <c r="L17" s="47"/>
      <c r="M17" s="47"/>
      <c r="N17" s="47"/>
      <c r="O17" s="63">
        <f t="shared" si="0"/>
        <v>18666</v>
      </c>
      <c r="P17" s="47"/>
      <c r="Q17" s="47"/>
      <c r="R17" s="48">
        <v>18773.64</v>
      </c>
      <c r="S17" s="64"/>
      <c r="T17" s="65"/>
      <c r="U17" s="10"/>
      <c r="V17" s="10"/>
    </row>
    <row r="18" spans="1:22" s="1" customFormat="1" ht="19.649999999999999" customHeight="1" x14ac:dyDescent="0.25">
      <c r="A18" s="51" t="s">
        <v>86</v>
      </c>
      <c r="B18" s="51" t="s">
        <v>87</v>
      </c>
      <c r="C18" s="51" t="s">
        <v>88</v>
      </c>
      <c r="D18" s="51" t="s">
        <v>89</v>
      </c>
      <c r="E18" s="69" t="s">
        <v>229</v>
      </c>
      <c r="F18" s="52"/>
      <c r="G18" s="53"/>
      <c r="H18" s="53"/>
      <c r="I18" s="53">
        <v>27999</v>
      </c>
      <c r="J18" s="53"/>
      <c r="K18" s="61">
        <f t="shared" si="2"/>
        <v>0</v>
      </c>
      <c r="L18" s="53"/>
      <c r="M18" s="53"/>
      <c r="N18" s="53"/>
      <c r="O18" s="53">
        <f t="shared" si="0"/>
        <v>27999</v>
      </c>
      <c r="P18" s="53"/>
      <c r="Q18" s="53"/>
      <c r="R18" s="54">
        <v>28788</v>
      </c>
      <c r="S18" s="55"/>
      <c r="T18" s="55"/>
      <c r="U18" s="10"/>
      <c r="V18" s="10"/>
    </row>
    <row r="19" spans="1:22" s="1" customFormat="1" ht="19.649999999999999" customHeight="1" x14ac:dyDescent="0.25">
      <c r="A19" s="51" t="s">
        <v>96</v>
      </c>
      <c r="B19" s="51" t="s">
        <v>97</v>
      </c>
      <c r="C19" s="51" t="s">
        <v>81</v>
      </c>
      <c r="D19" s="51" t="s">
        <v>100</v>
      </c>
      <c r="E19" s="51" t="s">
        <v>226</v>
      </c>
      <c r="F19" s="56"/>
      <c r="G19" s="57"/>
      <c r="H19" s="57">
        <v>18666</v>
      </c>
      <c r="I19" s="57"/>
      <c r="J19" s="57"/>
      <c r="K19" s="61">
        <f t="shared" si="2"/>
        <v>0</v>
      </c>
      <c r="L19" s="57"/>
      <c r="M19" s="57"/>
      <c r="N19" s="57"/>
      <c r="O19" s="53">
        <f t="shared" si="0"/>
        <v>18666</v>
      </c>
      <c r="P19" s="57"/>
      <c r="Q19" s="57"/>
      <c r="R19" s="54">
        <v>18773.64</v>
      </c>
      <c r="S19" s="55"/>
      <c r="T19" s="55"/>
      <c r="U19" s="10"/>
      <c r="V19" s="10"/>
    </row>
    <row r="20" spans="1:22" s="1" customFormat="1" ht="19.649999999999999" customHeight="1" x14ac:dyDescent="0.25">
      <c r="A20" s="51" t="s">
        <v>96</v>
      </c>
      <c r="B20" s="51" t="s">
        <v>97</v>
      </c>
      <c r="C20" s="51" t="s">
        <v>81</v>
      </c>
      <c r="D20" s="51" t="s">
        <v>98</v>
      </c>
      <c r="E20" s="51" t="s">
        <v>230</v>
      </c>
      <c r="F20" s="52"/>
      <c r="G20" s="53"/>
      <c r="H20" s="53"/>
      <c r="I20" s="53">
        <v>35699.040000000001</v>
      </c>
      <c r="J20" s="53"/>
      <c r="K20" s="61">
        <f t="shared" si="2"/>
        <v>0</v>
      </c>
      <c r="L20" s="53"/>
      <c r="M20" s="53"/>
      <c r="N20" s="53"/>
      <c r="O20" s="53">
        <f t="shared" si="0"/>
        <v>35699.040000000001</v>
      </c>
      <c r="P20" s="53"/>
      <c r="Q20" s="53"/>
      <c r="R20" s="54">
        <v>35684.28</v>
      </c>
      <c r="S20" s="55"/>
      <c r="T20" s="55"/>
      <c r="U20" s="10"/>
      <c r="V20" s="10"/>
    </row>
    <row r="21" spans="1:22" s="1" customFormat="1" ht="19.649999999999999" customHeight="1" x14ac:dyDescent="0.25">
      <c r="A21" s="51" t="s">
        <v>101</v>
      </c>
      <c r="B21" s="51" t="s">
        <v>102</v>
      </c>
      <c r="C21" s="51" t="s">
        <v>103</v>
      </c>
      <c r="D21" s="51" t="s">
        <v>104</v>
      </c>
      <c r="E21" s="51" t="s">
        <v>226</v>
      </c>
      <c r="F21" s="52"/>
      <c r="G21" s="53"/>
      <c r="H21" s="53">
        <v>18666</v>
      </c>
      <c r="I21" s="53"/>
      <c r="J21" s="53"/>
      <c r="K21" s="61">
        <f t="shared" si="2"/>
        <v>0</v>
      </c>
      <c r="L21" s="53"/>
      <c r="M21" s="53"/>
      <c r="N21" s="53"/>
      <c r="O21" s="53">
        <f t="shared" si="0"/>
        <v>18666</v>
      </c>
      <c r="P21" s="53">
        <v>4759.8</v>
      </c>
      <c r="Q21" s="47"/>
      <c r="R21" s="48">
        <v>3042.5</v>
      </c>
      <c r="S21" s="49"/>
      <c r="T21" s="49"/>
      <c r="U21" s="10"/>
      <c r="V21" s="10"/>
    </row>
    <row r="22" spans="1:22" s="1" customFormat="1" ht="19.649999999999999" customHeight="1" x14ac:dyDescent="0.25">
      <c r="A22" s="51" t="s">
        <v>105</v>
      </c>
      <c r="B22" s="51" t="s">
        <v>106</v>
      </c>
      <c r="C22" s="51" t="s">
        <v>107</v>
      </c>
      <c r="D22" s="51" t="s">
        <v>108</v>
      </c>
      <c r="E22" s="51" t="s">
        <v>226</v>
      </c>
      <c r="F22" s="56"/>
      <c r="G22" s="57"/>
      <c r="H22" s="57">
        <v>18666</v>
      </c>
      <c r="I22" s="57"/>
      <c r="J22" s="57"/>
      <c r="K22" s="61">
        <f t="shared" si="2"/>
        <v>0</v>
      </c>
      <c r="L22" s="57"/>
      <c r="M22" s="57"/>
      <c r="N22" s="57"/>
      <c r="O22" s="53">
        <f t="shared" si="0"/>
        <v>18666</v>
      </c>
      <c r="P22" s="57"/>
      <c r="Q22" s="50"/>
      <c r="R22" s="48">
        <v>18773.64</v>
      </c>
      <c r="S22" s="49"/>
      <c r="T22" s="49"/>
      <c r="U22" s="10"/>
      <c r="V22" s="10"/>
    </row>
    <row r="23" spans="1:22" s="1" customFormat="1" ht="19.649999999999999" customHeight="1" x14ac:dyDescent="0.25">
      <c r="A23" s="51" t="s">
        <v>109</v>
      </c>
      <c r="B23" s="51" t="s">
        <v>110</v>
      </c>
      <c r="C23" s="51" t="s">
        <v>111</v>
      </c>
      <c r="D23" s="51" t="s">
        <v>112</v>
      </c>
      <c r="E23" s="51" t="s">
        <v>226</v>
      </c>
      <c r="F23" s="52"/>
      <c r="G23" s="53"/>
      <c r="H23" s="53">
        <v>18666</v>
      </c>
      <c r="I23" s="53"/>
      <c r="J23" s="53"/>
      <c r="K23" s="61">
        <f t="shared" si="2"/>
        <v>0</v>
      </c>
      <c r="L23" s="53"/>
      <c r="M23" s="53"/>
      <c r="N23" s="53"/>
      <c r="O23" s="53">
        <f t="shared" si="0"/>
        <v>18666</v>
      </c>
      <c r="P23" s="53">
        <v>4759.8</v>
      </c>
      <c r="Q23" s="53"/>
      <c r="R23" s="54">
        <v>23261.64</v>
      </c>
      <c r="S23" s="55"/>
      <c r="T23" s="55"/>
      <c r="U23" s="10"/>
      <c r="V23" s="10"/>
    </row>
    <row r="24" spans="1:22" s="1" customFormat="1" ht="19.649999999999999" customHeight="1" x14ac:dyDescent="0.25">
      <c r="A24" s="51" t="s">
        <v>113</v>
      </c>
      <c r="B24" s="51" t="s">
        <v>114</v>
      </c>
      <c r="C24" s="51" t="s">
        <v>115</v>
      </c>
      <c r="D24" s="51" t="s">
        <v>116</v>
      </c>
      <c r="E24" s="51" t="s">
        <v>226</v>
      </c>
      <c r="F24" s="56"/>
      <c r="G24" s="57"/>
      <c r="H24" s="57">
        <v>18666</v>
      </c>
      <c r="I24" s="57"/>
      <c r="J24" s="57"/>
      <c r="K24" s="61">
        <f t="shared" si="2"/>
        <v>0</v>
      </c>
      <c r="L24" s="57"/>
      <c r="M24" s="57"/>
      <c r="N24" s="57"/>
      <c r="O24" s="53">
        <f t="shared" si="0"/>
        <v>18666</v>
      </c>
      <c r="P24" s="57"/>
      <c r="Q24" s="57"/>
      <c r="R24" s="54">
        <v>18773.64</v>
      </c>
      <c r="S24" s="55"/>
      <c r="T24" s="49"/>
      <c r="U24" s="10"/>
      <c r="V24" s="10"/>
    </row>
    <row r="25" spans="1:22" s="1" customFormat="1" ht="19.649999999999999" customHeight="1" x14ac:dyDescent="0.25">
      <c r="A25" s="51" t="s">
        <v>117</v>
      </c>
      <c r="B25" s="51" t="s">
        <v>118</v>
      </c>
      <c r="C25" s="51" t="s">
        <v>119</v>
      </c>
      <c r="D25" s="51" t="s">
        <v>120</v>
      </c>
      <c r="E25" s="51" t="s">
        <v>231</v>
      </c>
      <c r="F25" s="52"/>
      <c r="G25" s="53"/>
      <c r="H25" s="53"/>
      <c r="I25" s="53">
        <v>27999</v>
      </c>
      <c r="J25" s="53"/>
      <c r="K25" s="61">
        <f t="shared" si="2"/>
        <v>0</v>
      </c>
      <c r="L25" s="53"/>
      <c r="M25" s="53"/>
      <c r="N25" s="53"/>
      <c r="O25" s="53">
        <f t="shared" si="0"/>
        <v>27999</v>
      </c>
      <c r="P25" s="53">
        <v>7139.76</v>
      </c>
      <c r="Q25" s="53"/>
      <c r="R25" s="54">
        <v>35509.550000000003</v>
      </c>
      <c r="S25" s="55"/>
      <c r="T25" s="49"/>
      <c r="U25" s="10"/>
      <c r="V25" s="10"/>
    </row>
    <row r="26" spans="1:22" s="1" customFormat="1" ht="19.649999999999999" customHeight="1" x14ac:dyDescent="0.25">
      <c r="A26" s="51" t="s">
        <v>122</v>
      </c>
      <c r="B26" s="51" t="s">
        <v>123</v>
      </c>
      <c r="C26" s="51" t="s">
        <v>124</v>
      </c>
      <c r="D26" s="51" t="s">
        <v>125</v>
      </c>
      <c r="E26" s="51" t="s">
        <v>232</v>
      </c>
      <c r="F26" s="56"/>
      <c r="G26" s="57">
        <v>240</v>
      </c>
      <c r="H26" s="57"/>
      <c r="I26" s="57">
        <f>27999-200</f>
        <v>27799</v>
      </c>
      <c r="J26" s="57"/>
      <c r="K26" s="61">
        <f t="shared" si="2"/>
        <v>-8.6334040792834278E-3</v>
      </c>
      <c r="L26" s="57"/>
      <c r="M26" s="57"/>
      <c r="N26" s="57"/>
      <c r="O26" s="53">
        <f t="shared" si="0"/>
        <v>27799</v>
      </c>
      <c r="P26" s="57"/>
      <c r="Q26" s="57"/>
      <c r="R26" s="54">
        <v>28514.880000000001</v>
      </c>
      <c r="S26" s="55"/>
      <c r="T26" s="55"/>
      <c r="U26" s="10"/>
      <c r="V26" s="10"/>
    </row>
    <row r="27" spans="1:22" s="59" customFormat="1" ht="19.649999999999999" customHeight="1" x14ac:dyDescent="0.25">
      <c r="A27" s="51" t="s">
        <v>127</v>
      </c>
      <c r="B27" s="51" t="s">
        <v>123</v>
      </c>
      <c r="C27" s="51" t="s">
        <v>128</v>
      </c>
      <c r="D27" s="51" t="s">
        <v>129</v>
      </c>
      <c r="E27" s="51" t="s">
        <v>226</v>
      </c>
      <c r="F27" s="52"/>
      <c r="G27" s="53"/>
      <c r="H27" s="53">
        <v>18666</v>
      </c>
      <c r="I27" s="53"/>
      <c r="J27" s="53"/>
      <c r="K27" s="61">
        <f t="shared" si="2"/>
        <v>0</v>
      </c>
      <c r="L27" s="53"/>
      <c r="M27" s="53"/>
      <c r="N27" s="53"/>
      <c r="O27" s="53">
        <f t="shared" si="0"/>
        <v>18666</v>
      </c>
      <c r="P27" s="53"/>
      <c r="Q27" s="53"/>
      <c r="R27" s="54">
        <v>18773.64</v>
      </c>
      <c r="S27" s="55"/>
      <c r="T27" s="55"/>
      <c r="U27" s="58"/>
      <c r="V27" s="58"/>
    </row>
    <row r="28" spans="1:22" s="59" customFormat="1" ht="19.649999999999999" customHeight="1" x14ac:dyDescent="0.25">
      <c r="A28" s="51" t="s">
        <v>134</v>
      </c>
      <c r="B28" s="51" t="s">
        <v>135</v>
      </c>
      <c r="C28" s="51" t="s">
        <v>136</v>
      </c>
      <c r="D28" s="51" t="s">
        <v>137</v>
      </c>
      <c r="E28" s="51" t="s">
        <v>226</v>
      </c>
      <c r="F28" s="52"/>
      <c r="G28" s="53"/>
      <c r="H28" s="53">
        <v>18666</v>
      </c>
      <c r="I28" s="53"/>
      <c r="J28" s="53"/>
      <c r="K28" s="61">
        <f t="shared" si="2"/>
        <v>0</v>
      </c>
      <c r="L28" s="53"/>
      <c r="M28" s="53"/>
      <c r="N28" s="53"/>
      <c r="O28" s="53">
        <f t="shared" si="0"/>
        <v>18666</v>
      </c>
      <c r="P28" s="53">
        <v>4759.8</v>
      </c>
      <c r="Q28" s="53">
        <v>13.95</v>
      </c>
      <c r="R28" s="54">
        <v>23275.59</v>
      </c>
      <c r="S28" s="55"/>
      <c r="T28" s="55"/>
      <c r="U28" s="58"/>
      <c r="V28" s="58"/>
    </row>
    <row r="29" spans="1:22" s="1" customFormat="1" ht="35.4" customHeight="1" x14ac:dyDescent="0.25">
      <c r="A29" s="51" t="s">
        <v>138</v>
      </c>
      <c r="B29" s="51" t="s">
        <v>139</v>
      </c>
      <c r="C29" s="51" t="s">
        <v>140</v>
      </c>
      <c r="D29" s="51" t="s">
        <v>141</v>
      </c>
      <c r="E29" s="51" t="s">
        <v>226</v>
      </c>
      <c r="F29" s="56"/>
      <c r="G29" s="57"/>
      <c r="H29" s="57">
        <v>18666</v>
      </c>
      <c r="I29" s="57"/>
      <c r="J29" s="57"/>
      <c r="K29" s="61">
        <f t="shared" si="2"/>
        <v>0</v>
      </c>
      <c r="L29" s="57"/>
      <c r="M29" s="57"/>
      <c r="N29" s="57"/>
      <c r="O29" s="53">
        <f t="shared" si="0"/>
        <v>18666</v>
      </c>
      <c r="P29" s="57"/>
      <c r="Q29" s="50"/>
      <c r="R29" s="48">
        <v>18773.64</v>
      </c>
      <c r="S29" s="67" t="s">
        <v>241</v>
      </c>
      <c r="T29" s="68" t="s">
        <v>242</v>
      </c>
      <c r="U29" s="10"/>
      <c r="V29" s="10"/>
    </row>
    <row r="30" spans="1:22" s="1" customFormat="1" ht="19.649999999999999" customHeight="1" x14ac:dyDescent="0.25">
      <c r="A30" s="51" t="s">
        <v>142</v>
      </c>
      <c r="B30" s="51" t="s">
        <v>143</v>
      </c>
      <c r="C30" s="51" t="s">
        <v>144</v>
      </c>
      <c r="D30" s="51" t="s">
        <v>145</v>
      </c>
      <c r="E30" s="51" t="s">
        <v>226</v>
      </c>
      <c r="F30" s="52"/>
      <c r="G30" s="53"/>
      <c r="H30" s="53">
        <v>18666</v>
      </c>
      <c r="I30" s="53"/>
      <c r="J30" s="53"/>
      <c r="K30" s="61">
        <f t="shared" si="2"/>
        <v>0</v>
      </c>
      <c r="L30" s="53"/>
      <c r="M30" s="53"/>
      <c r="N30" s="53"/>
      <c r="O30" s="53">
        <f t="shared" si="0"/>
        <v>18666</v>
      </c>
      <c r="P30" s="53"/>
      <c r="Q30" s="47"/>
      <c r="R30" s="48">
        <v>18773.64</v>
      </c>
      <c r="S30" s="49"/>
      <c r="T30" s="49"/>
      <c r="U30" s="10"/>
      <c r="V30" s="10"/>
    </row>
    <row r="31" spans="1:22" s="1" customFormat="1" ht="19.649999999999999" customHeight="1" x14ac:dyDescent="0.25">
      <c r="A31" s="51" t="s">
        <v>151</v>
      </c>
      <c r="B31" s="51" t="s">
        <v>152</v>
      </c>
      <c r="C31" s="51" t="s">
        <v>153</v>
      </c>
      <c r="D31" s="51" t="s">
        <v>154</v>
      </c>
      <c r="E31" s="51" t="s">
        <v>226</v>
      </c>
      <c r="F31" s="52"/>
      <c r="G31" s="53"/>
      <c r="H31" s="53">
        <v>18666</v>
      </c>
      <c r="I31" s="53"/>
      <c r="J31" s="53"/>
      <c r="K31" s="61">
        <f t="shared" si="2"/>
        <v>0</v>
      </c>
      <c r="L31" s="53"/>
      <c r="M31" s="53"/>
      <c r="N31" s="53"/>
      <c r="O31" s="53">
        <f t="shared" si="0"/>
        <v>18666</v>
      </c>
      <c r="P31" s="53">
        <v>4759.8</v>
      </c>
      <c r="Q31" s="47"/>
      <c r="R31" s="48">
        <v>20643.64</v>
      </c>
      <c r="S31" s="49"/>
      <c r="T31" s="49"/>
      <c r="U31" s="10"/>
      <c r="V31" s="10"/>
    </row>
    <row r="32" spans="1:22" s="1" customFormat="1" ht="19.649999999999999" customHeight="1" x14ac:dyDescent="0.25">
      <c r="A32" s="51" t="s">
        <v>155</v>
      </c>
      <c r="B32" s="51" t="s">
        <v>156</v>
      </c>
      <c r="C32" s="51" t="s">
        <v>157</v>
      </c>
      <c r="D32" s="51" t="s">
        <v>158</v>
      </c>
      <c r="E32" s="51" t="s">
        <v>226</v>
      </c>
      <c r="F32" s="56"/>
      <c r="G32" s="57">
        <v>20</v>
      </c>
      <c r="H32" s="57">
        <v>18666</v>
      </c>
      <c r="I32" s="57"/>
      <c r="J32" s="57"/>
      <c r="K32" s="61">
        <f t="shared" si="2"/>
        <v>-1.0714668381013607E-3</v>
      </c>
      <c r="L32" s="57"/>
      <c r="M32" s="57"/>
      <c r="N32" s="57"/>
      <c r="O32" s="53">
        <f t="shared" si="0"/>
        <v>18666</v>
      </c>
      <c r="P32" s="57"/>
      <c r="Q32" s="50"/>
      <c r="R32" s="48">
        <v>18295.68</v>
      </c>
      <c r="S32" s="49"/>
      <c r="T32" s="49"/>
      <c r="U32" s="10"/>
      <c r="V32" s="10"/>
    </row>
    <row r="33" spans="1:22" s="1" customFormat="1" ht="19.649999999999999" customHeight="1" x14ac:dyDescent="0.25">
      <c r="A33" s="51" t="s">
        <v>159</v>
      </c>
      <c r="B33" s="51" t="s">
        <v>160</v>
      </c>
      <c r="C33" s="51" t="s">
        <v>64</v>
      </c>
      <c r="D33" s="51" t="s">
        <v>161</v>
      </c>
      <c r="E33" s="51" t="s">
        <v>233</v>
      </c>
      <c r="F33" s="52"/>
      <c r="G33" s="53"/>
      <c r="H33" s="53"/>
      <c r="I33" s="53">
        <v>59498.04</v>
      </c>
      <c r="J33" s="53"/>
      <c r="K33" s="61">
        <f t="shared" si="2"/>
        <v>0</v>
      </c>
      <c r="L33" s="53"/>
      <c r="M33" s="53"/>
      <c r="N33" s="53"/>
      <c r="O33" s="53">
        <f t="shared" si="0"/>
        <v>59498.04</v>
      </c>
      <c r="P33" s="53"/>
      <c r="Q33" s="47"/>
      <c r="R33" s="48">
        <v>61972.08</v>
      </c>
      <c r="S33" s="49"/>
      <c r="T33" s="49"/>
      <c r="U33" s="10"/>
      <c r="V33" s="10"/>
    </row>
    <row r="34" spans="1:22" s="1" customFormat="1" ht="19.649999999999999" customHeight="1" x14ac:dyDescent="0.25">
      <c r="A34" s="51" t="s">
        <v>166</v>
      </c>
      <c r="B34" s="51" t="s">
        <v>167</v>
      </c>
      <c r="C34" s="51" t="s">
        <v>168</v>
      </c>
      <c r="D34" s="51" t="s">
        <v>169</v>
      </c>
      <c r="E34" s="51" t="s">
        <v>234</v>
      </c>
      <c r="F34" s="52"/>
      <c r="G34" s="53">
        <v>40</v>
      </c>
      <c r="H34" s="53"/>
      <c r="I34" s="53">
        <v>35699.040000000001</v>
      </c>
      <c r="J34" s="53"/>
      <c r="K34" s="61">
        <f t="shared" si="2"/>
        <v>-1.1204783097808792E-3</v>
      </c>
      <c r="L34" s="53"/>
      <c r="M34" s="53"/>
      <c r="N34" s="53"/>
      <c r="O34" s="53">
        <f t="shared" si="0"/>
        <v>35699.040000000001</v>
      </c>
      <c r="P34" s="53"/>
      <c r="Q34" s="47"/>
      <c r="R34" s="48">
        <v>36799.519999999997</v>
      </c>
      <c r="S34" s="49"/>
      <c r="T34" s="49"/>
      <c r="U34" s="10"/>
      <c r="V34" s="10"/>
    </row>
    <row r="35" spans="1:22" s="59" customFormat="1" ht="19.649999999999999" customHeight="1" x14ac:dyDescent="0.25">
      <c r="A35" s="51" t="s">
        <v>171</v>
      </c>
      <c r="B35" s="51" t="s">
        <v>64</v>
      </c>
      <c r="C35" s="51" t="s">
        <v>25</v>
      </c>
      <c r="D35" s="51" t="s">
        <v>172</v>
      </c>
      <c r="E35" s="51" t="s">
        <v>235</v>
      </c>
      <c r="F35" s="56"/>
      <c r="G35" s="57"/>
      <c r="H35" s="57"/>
      <c r="I35" s="57">
        <v>27999</v>
      </c>
      <c r="J35" s="57"/>
      <c r="K35" s="61">
        <f t="shared" si="2"/>
        <v>0</v>
      </c>
      <c r="L35" s="57"/>
      <c r="M35" s="57"/>
      <c r="N35" s="57"/>
      <c r="O35" s="53">
        <f t="shared" si="0"/>
        <v>27999</v>
      </c>
      <c r="P35" s="57">
        <v>7139.76</v>
      </c>
      <c r="Q35" s="57"/>
      <c r="R35" s="54">
        <v>35380.699999999997</v>
      </c>
      <c r="S35" s="55"/>
      <c r="T35" s="55"/>
      <c r="U35" s="58"/>
      <c r="V35" s="58"/>
    </row>
    <row r="36" spans="1:22" s="59" customFormat="1" ht="19.649999999999999" customHeight="1" x14ac:dyDescent="0.25">
      <c r="A36" s="51" t="s">
        <v>174</v>
      </c>
      <c r="B36" s="51" t="s">
        <v>175</v>
      </c>
      <c r="C36" s="51" t="s">
        <v>176</v>
      </c>
      <c r="D36" s="51" t="s">
        <v>177</v>
      </c>
      <c r="E36" s="75" t="s">
        <v>236</v>
      </c>
      <c r="F36" s="52"/>
      <c r="G36" s="53"/>
      <c r="H36" s="53"/>
      <c r="I36" s="53">
        <v>27999</v>
      </c>
      <c r="J36" s="53"/>
      <c r="K36" s="61">
        <f t="shared" si="2"/>
        <v>0</v>
      </c>
      <c r="L36" s="53"/>
      <c r="M36" s="53"/>
      <c r="N36" s="53"/>
      <c r="O36" s="53">
        <f t="shared" si="0"/>
        <v>27999</v>
      </c>
      <c r="P36" s="53">
        <v>7139.76</v>
      </c>
      <c r="Q36" s="53"/>
      <c r="R36" s="54">
        <v>35520</v>
      </c>
      <c r="S36" s="55"/>
      <c r="T36" s="55"/>
      <c r="U36" s="58"/>
      <c r="V36" s="58"/>
    </row>
    <row r="37" spans="1:22" s="32" customFormat="1" ht="19.649999999999999" customHeight="1" x14ac:dyDescent="0.25">
      <c r="A37" s="33" t="s">
        <v>202</v>
      </c>
      <c r="B37" s="34"/>
      <c r="C37" s="34"/>
      <c r="D37" s="34"/>
      <c r="E37" s="35"/>
      <c r="F37" s="36"/>
      <c r="G37" s="37">
        <v>-4122.54</v>
      </c>
      <c r="H37" s="37">
        <f>SUM(H4:H36)</f>
        <v>410652</v>
      </c>
      <c r="I37" s="37">
        <f>SUM(I4:I36)</f>
        <v>376038.16</v>
      </c>
      <c r="J37" s="37"/>
      <c r="K37" s="38"/>
      <c r="L37" s="37">
        <f>SUM(L4:L36)</f>
        <v>131.5</v>
      </c>
      <c r="M37" s="37">
        <f>SUM(M4:M36)</f>
        <v>179.2</v>
      </c>
      <c r="N37" s="37"/>
      <c r="O37" s="37">
        <f>SUM(O4:O36)</f>
        <v>787000.8600000001</v>
      </c>
      <c r="P37" s="37">
        <f>SUM(P4:P36)</f>
        <v>69701.760000000009</v>
      </c>
      <c r="Q37" s="37">
        <v>276.75</v>
      </c>
      <c r="R37" s="37">
        <v>860126.43</v>
      </c>
      <c r="S37" s="39"/>
      <c r="T37" s="39"/>
      <c r="U37" s="31"/>
      <c r="V37" s="31"/>
    </row>
    <row r="40" spans="1:22" s="18" customFormat="1" ht="35.4" customHeight="1" x14ac:dyDescent="0.25">
      <c r="A40" s="21" t="s">
        <v>203</v>
      </c>
      <c r="B40" s="22"/>
      <c r="C40" s="22"/>
      <c r="D40" s="22"/>
      <c r="E40" s="21" t="s">
        <v>204</v>
      </c>
      <c r="F40" s="23" t="s">
        <v>2</v>
      </c>
      <c r="G40" s="24" t="s">
        <v>3</v>
      </c>
      <c r="H40" s="40" t="s">
        <v>205</v>
      </c>
      <c r="I40" s="40"/>
      <c r="J40" s="40"/>
      <c r="K40" s="25"/>
      <c r="L40" s="40" t="s">
        <v>183</v>
      </c>
      <c r="M40" s="40" t="s">
        <v>184</v>
      </c>
      <c r="N40" s="40" t="s">
        <v>185</v>
      </c>
      <c r="O40" s="24" t="s">
        <v>186</v>
      </c>
      <c r="P40" s="40"/>
      <c r="Q40" s="24"/>
      <c r="R40" s="24"/>
      <c r="S40" s="71"/>
      <c r="T40" s="72"/>
      <c r="U40" s="17"/>
      <c r="V40" s="17"/>
    </row>
    <row r="41" spans="1:22" s="20" customFormat="1" ht="35.4" customHeight="1" x14ac:dyDescent="0.25">
      <c r="A41" s="26" t="s">
        <v>206</v>
      </c>
      <c r="B41" s="27"/>
      <c r="C41" s="27"/>
      <c r="D41" s="27"/>
      <c r="E41" s="26" t="s">
        <v>207</v>
      </c>
      <c r="F41" s="26" t="s">
        <v>191</v>
      </c>
      <c r="G41" s="77" t="s">
        <v>224</v>
      </c>
      <c r="H41" s="29" t="s">
        <v>208</v>
      </c>
      <c r="I41" s="28"/>
      <c r="J41" s="29"/>
      <c r="K41" s="30"/>
      <c r="L41" s="29" t="s">
        <v>195</v>
      </c>
      <c r="M41" s="29" t="s">
        <v>196</v>
      </c>
      <c r="N41" s="29" t="s">
        <v>197</v>
      </c>
      <c r="O41" s="28" t="s">
        <v>198</v>
      </c>
      <c r="P41" s="29"/>
      <c r="Q41" s="28"/>
      <c r="R41" s="28"/>
      <c r="S41" s="29"/>
      <c r="T41" s="29"/>
      <c r="U41" s="19"/>
      <c r="V41" s="19"/>
    </row>
    <row r="42" spans="1:22" s="1" customFormat="1" ht="19.649999999999999" customHeight="1" x14ac:dyDescent="0.25">
      <c r="A42" s="51" t="s">
        <v>91</v>
      </c>
      <c r="B42" s="51" t="s">
        <v>92</v>
      </c>
      <c r="C42" s="51" t="s">
        <v>93</v>
      </c>
      <c r="D42" s="51" t="s">
        <v>94</v>
      </c>
      <c r="E42" s="51" t="s">
        <v>237</v>
      </c>
      <c r="F42" s="56"/>
      <c r="G42" s="57"/>
      <c r="H42" s="57">
        <v>2278</v>
      </c>
      <c r="I42" s="57"/>
      <c r="J42" s="57"/>
      <c r="K42" s="62"/>
      <c r="L42" s="57"/>
      <c r="M42" s="57"/>
      <c r="N42" s="57"/>
      <c r="O42" s="57">
        <f>+H42+L42+M42+N42</f>
        <v>2278</v>
      </c>
      <c r="P42" s="57"/>
      <c r="Q42" s="57"/>
      <c r="R42" s="54">
        <v>2284.35</v>
      </c>
      <c r="S42" s="55"/>
      <c r="T42" s="49"/>
      <c r="U42" s="10"/>
      <c r="V42" s="10"/>
    </row>
    <row r="43" spans="1:22" s="1" customFormat="1" ht="19.649999999999999" customHeight="1" x14ac:dyDescent="0.25">
      <c r="A43" s="51" t="s">
        <v>146</v>
      </c>
      <c r="B43" s="51" t="s">
        <v>147</v>
      </c>
      <c r="C43" s="51" t="s">
        <v>148</v>
      </c>
      <c r="D43" s="51" t="s">
        <v>149</v>
      </c>
      <c r="E43" s="76" t="s">
        <v>238</v>
      </c>
      <c r="F43" s="56"/>
      <c r="G43" s="57"/>
      <c r="H43" s="57">
        <v>1206</v>
      </c>
      <c r="I43" s="57"/>
      <c r="J43" s="57"/>
      <c r="K43" s="62"/>
      <c r="L43" s="57"/>
      <c r="M43" s="57"/>
      <c r="N43" s="57"/>
      <c r="O43" s="57">
        <f t="shared" ref="O43:O48" si="3">+H43+L43+M43+N43</f>
        <v>1206</v>
      </c>
      <c r="P43" s="57"/>
      <c r="Q43" s="57"/>
      <c r="R43" s="54">
        <v>1206</v>
      </c>
      <c r="S43" s="55"/>
      <c r="T43" s="49"/>
      <c r="U43" s="10"/>
      <c r="V43" s="10"/>
    </row>
    <row r="44" spans="1:22" s="1" customFormat="1" ht="19.649999999999999" customHeight="1" x14ac:dyDescent="0.25">
      <c r="A44" s="51" t="s">
        <v>18</v>
      </c>
      <c r="B44" s="51" t="s">
        <v>19</v>
      </c>
      <c r="C44" s="51" t="s">
        <v>20</v>
      </c>
      <c r="D44" s="51" t="s">
        <v>21</v>
      </c>
      <c r="E44" s="51" t="s">
        <v>239</v>
      </c>
      <c r="F44" s="56"/>
      <c r="G44" s="57"/>
      <c r="H44" s="57">
        <v>210</v>
      </c>
      <c r="I44" s="57"/>
      <c r="J44" s="57"/>
      <c r="K44" s="62"/>
      <c r="L44" s="57"/>
      <c r="M44" s="57"/>
      <c r="N44" s="57"/>
      <c r="O44" s="57">
        <f t="shared" si="3"/>
        <v>210</v>
      </c>
      <c r="P44" s="57"/>
      <c r="Q44" s="57"/>
      <c r="R44" s="54">
        <v>210</v>
      </c>
      <c r="S44" s="55"/>
      <c r="T44" s="49"/>
      <c r="U44" s="10"/>
      <c r="V44" s="10"/>
    </row>
    <row r="45" spans="1:22" s="1" customFormat="1" ht="19.649999999999999" customHeight="1" x14ac:dyDescent="0.25">
      <c r="A45" s="51" t="s">
        <v>51</v>
      </c>
      <c r="B45" s="51" t="s">
        <v>52</v>
      </c>
      <c r="C45" s="51" t="s">
        <v>53</v>
      </c>
      <c r="D45" s="51" t="s">
        <v>54</v>
      </c>
      <c r="E45" s="51" t="s">
        <v>239</v>
      </c>
      <c r="F45" s="56"/>
      <c r="G45" s="57"/>
      <c r="H45" s="57">
        <v>630</v>
      </c>
      <c r="I45" s="57"/>
      <c r="J45" s="57"/>
      <c r="K45" s="62"/>
      <c r="L45" s="57"/>
      <c r="M45" s="57"/>
      <c r="N45" s="57"/>
      <c r="O45" s="57">
        <f t="shared" si="3"/>
        <v>630</v>
      </c>
      <c r="P45" s="57"/>
      <c r="Q45" s="57"/>
      <c r="R45" s="54">
        <v>630</v>
      </c>
      <c r="S45" s="55"/>
      <c r="T45" s="49"/>
      <c r="U45" s="10"/>
      <c r="V45" s="10"/>
    </row>
    <row r="46" spans="1:22" s="1" customFormat="1" ht="19.649999999999999" customHeight="1" x14ac:dyDescent="0.25">
      <c r="A46" s="51" t="s">
        <v>83</v>
      </c>
      <c r="B46" s="51" t="s">
        <v>80</v>
      </c>
      <c r="C46" s="51" t="s">
        <v>84</v>
      </c>
      <c r="D46" s="51" t="s">
        <v>85</v>
      </c>
      <c r="E46" s="51" t="s">
        <v>239</v>
      </c>
      <c r="F46" s="56"/>
      <c r="G46" s="57"/>
      <c r="H46" s="57">
        <v>735</v>
      </c>
      <c r="I46" s="57"/>
      <c r="J46" s="57"/>
      <c r="K46" s="62"/>
      <c r="L46" s="57"/>
      <c r="M46" s="57"/>
      <c r="N46" s="57"/>
      <c r="O46" s="57">
        <f t="shared" si="3"/>
        <v>735</v>
      </c>
      <c r="P46" s="57"/>
      <c r="Q46" s="57"/>
      <c r="R46" s="54">
        <v>735</v>
      </c>
      <c r="S46" s="55"/>
      <c r="T46" s="49"/>
      <c r="U46" s="10"/>
      <c r="V46" s="10"/>
    </row>
    <row r="47" spans="1:22" s="1" customFormat="1" ht="19.649999999999999" customHeight="1" x14ac:dyDescent="0.25">
      <c r="A47" s="51" t="s">
        <v>130</v>
      </c>
      <c r="B47" s="51" t="s">
        <v>131</v>
      </c>
      <c r="C47" s="51" t="s">
        <v>132</v>
      </c>
      <c r="D47" s="51" t="s">
        <v>133</v>
      </c>
      <c r="E47" s="51" t="s">
        <v>239</v>
      </c>
      <c r="F47" s="56"/>
      <c r="G47" s="57"/>
      <c r="H47" s="57">
        <v>1470</v>
      </c>
      <c r="I47" s="57"/>
      <c r="J47" s="57"/>
      <c r="K47" s="62"/>
      <c r="L47" s="57">
        <f>+Q47</f>
        <v>37.799999999999997</v>
      </c>
      <c r="M47" s="57"/>
      <c r="N47" s="57"/>
      <c r="O47" s="57">
        <f t="shared" si="3"/>
        <v>1507.8</v>
      </c>
      <c r="P47" s="57"/>
      <c r="Q47" s="57">
        <v>37.799999999999997</v>
      </c>
      <c r="R47" s="54">
        <v>1507.8</v>
      </c>
      <c r="S47" s="55"/>
      <c r="T47" s="49"/>
      <c r="U47" s="10"/>
      <c r="V47" s="10"/>
    </row>
    <row r="48" spans="1:22" s="1" customFormat="1" ht="19.649999999999999" customHeight="1" x14ac:dyDescent="0.25">
      <c r="A48" s="51" t="s">
        <v>163</v>
      </c>
      <c r="B48" s="51" t="s">
        <v>160</v>
      </c>
      <c r="C48" s="51" t="s">
        <v>164</v>
      </c>
      <c r="D48" s="51" t="s">
        <v>165</v>
      </c>
      <c r="E48" s="51" t="s">
        <v>239</v>
      </c>
      <c r="F48" s="56"/>
      <c r="G48" s="57"/>
      <c r="H48" s="57">
        <v>764</v>
      </c>
      <c r="I48" s="57"/>
      <c r="J48" s="57"/>
      <c r="K48" s="62"/>
      <c r="L48" s="57"/>
      <c r="M48" s="57"/>
      <c r="N48" s="57"/>
      <c r="O48" s="57">
        <f t="shared" si="3"/>
        <v>764</v>
      </c>
      <c r="P48" s="57"/>
      <c r="Q48" s="57"/>
      <c r="R48" s="54">
        <v>764</v>
      </c>
      <c r="S48" s="55"/>
      <c r="T48" s="49"/>
      <c r="U48" s="10"/>
      <c r="V48" s="10"/>
    </row>
    <row r="49" spans="1:20" ht="16.95" customHeight="1" x14ac:dyDescent="0.25">
      <c r="A49" s="33" t="s">
        <v>202</v>
      </c>
      <c r="B49" s="13"/>
      <c r="C49" s="13"/>
      <c r="D49" s="13"/>
      <c r="E49" s="13"/>
      <c r="F49" s="13"/>
      <c r="G49" s="14"/>
      <c r="H49" s="15">
        <f>SUM(H42:H48)</f>
        <v>7293</v>
      </c>
      <c r="I49" s="15"/>
      <c r="J49" s="15"/>
      <c r="K49" s="16"/>
      <c r="L49" s="15">
        <f>SUM(L42:L48)</f>
        <v>37.799999999999997</v>
      </c>
      <c r="M49" s="15"/>
      <c r="N49" s="15"/>
      <c r="O49" s="15">
        <f>SUM(O42:O48)</f>
        <v>7330.8</v>
      </c>
      <c r="P49" s="14"/>
      <c r="Q49" s="14"/>
      <c r="R49" s="14"/>
      <c r="S49" s="14"/>
      <c r="T49" s="14"/>
    </row>
    <row r="52" spans="1:20" x14ac:dyDescent="0.25">
      <c r="A52" t="s">
        <v>209</v>
      </c>
    </row>
    <row r="53" spans="1:20" x14ac:dyDescent="0.25">
      <c r="A53" t="s">
        <v>210</v>
      </c>
    </row>
    <row r="54" spans="1:20" x14ac:dyDescent="0.25">
      <c r="A54" t="s">
        <v>211</v>
      </c>
    </row>
    <row r="56" spans="1:20" ht="25.2" customHeight="1" x14ac:dyDescent="0.25"/>
    <row r="59" spans="1:20" hidden="1" x14ac:dyDescent="0.25">
      <c r="A59" s="41" t="s">
        <v>212</v>
      </c>
      <c r="B59" s="42"/>
      <c r="C59" s="42"/>
      <c r="D59" s="42"/>
      <c r="E59" s="42"/>
      <c r="F59" s="42"/>
      <c r="G59" s="43"/>
      <c r="H59" s="43"/>
      <c r="K59" s="11"/>
    </row>
    <row r="60" spans="1:20" hidden="1" x14ac:dyDescent="0.25">
      <c r="A60" s="42"/>
      <c r="B60" s="42"/>
      <c r="C60" s="42"/>
      <c r="D60" s="42"/>
      <c r="E60" s="44" t="s">
        <v>213</v>
      </c>
      <c r="F60" s="42"/>
      <c r="G60" s="43"/>
      <c r="H60" s="43">
        <f>+H37+H49</f>
        <v>417945</v>
      </c>
    </row>
    <row r="61" spans="1:20" hidden="1" x14ac:dyDescent="0.25">
      <c r="A61" s="42"/>
      <c r="B61" s="42"/>
      <c r="C61" s="42"/>
      <c r="D61" s="42"/>
      <c r="E61" s="44" t="s">
        <v>214</v>
      </c>
      <c r="F61" s="42"/>
      <c r="G61" s="43"/>
      <c r="H61" s="45">
        <f>+I49+I37</f>
        <v>376038.16</v>
      </c>
    </row>
    <row r="62" spans="1:20" ht="21.6" hidden="1" customHeight="1" x14ac:dyDescent="0.25">
      <c r="A62" s="42"/>
      <c r="B62" s="42"/>
      <c r="C62" s="42"/>
      <c r="D62" s="42"/>
      <c r="E62" s="44" t="s">
        <v>215</v>
      </c>
      <c r="F62" s="42"/>
      <c r="G62" s="43"/>
      <c r="H62" s="43">
        <f>+H60+H61</f>
        <v>793983.15999999992</v>
      </c>
    </row>
    <row r="63" spans="1:20" hidden="1" x14ac:dyDescent="0.25">
      <c r="A63" s="42"/>
      <c r="B63" s="42"/>
      <c r="C63" s="42"/>
      <c r="D63" s="42"/>
      <c r="E63" s="44" t="s">
        <v>216</v>
      </c>
      <c r="F63" s="42"/>
      <c r="G63" s="43"/>
      <c r="H63" s="45">
        <v>-4122.51</v>
      </c>
    </row>
    <row r="64" spans="1:20" ht="21" hidden="1" customHeight="1" x14ac:dyDescent="0.25">
      <c r="A64" s="42"/>
      <c r="B64" s="42"/>
      <c r="C64" s="42"/>
      <c r="D64" s="42"/>
      <c r="E64" s="44" t="s">
        <v>217</v>
      </c>
      <c r="F64" s="42"/>
      <c r="G64" s="43"/>
      <c r="H64" s="46">
        <f>+H62+H63</f>
        <v>789860.64999999991</v>
      </c>
    </row>
    <row r="65" spans="1:8" hidden="1" x14ac:dyDescent="0.25">
      <c r="A65" s="42"/>
      <c r="B65" s="42"/>
      <c r="C65" s="42"/>
      <c r="D65" s="42"/>
      <c r="E65" s="42"/>
      <c r="F65" s="42"/>
      <c r="G65" s="43"/>
      <c r="H65" s="43"/>
    </row>
    <row r="66" spans="1:8" hidden="1" x14ac:dyDescent="0.25">
      <c r="A66" s="42"/>
      <c r="B66" s="42"/>
      <c r="C66" s="42"/>
      <c r="D66" s="42"/>
      <c r="E66" s="42"/>
      <c r="F66" s="42"/>
      <c r="G66" s="43"/>
      <c r="H66" s="43"/>
    </row>
    <row r="67" spans="1:8" hidden="1" x14ac:dyDescent="0.25">
      <c r="A67" s="42"/>
      <c r="B67" s="42"/>
      <c r="C67" s="42"/>
      <c r="D67" s="42"/>
      <c r="E67" s="44" t="s">
        <v>218</v>
      </c>
      <c r="F67" s="42"/>
      <c r="G67" s="43"/>
      <c r="H67" s="43">
        <f>+L49+L37</f>
        <v>169.3</v>
      </c>
    </row>
    <row r="68" spans="1:8" hidden="1" x14ac:dyDescent="0.25">
      <c r="A68" s="42"/>
      <c r="B68" s="42"/>
      <c r="C68" s="42"/>
      <c r="D68" s="42"/>
      <c r="E68" s="44" t="s">
        <v>219</v>
      </c>
      <c r="F68" s="42"/>
      <c r="G68" s="43"/>
      <c r="H68" s="45">
        <f>+M49+M37</f>
        <v>179.2</v>
      </c>
    </row>
    <row r="69" spans="1:8" ht="24" hidden="1" customHeight="1" x14ac:dyDescent="0.25">
      <c r="A69" s="42"/>
      <c r="B69" s="42"/>
      <c r="C69" s="42"/>
      <c r="D69" s="42"/>
      <c r="E69" s="44" t="s">
        <v>220</v>
      </c>
      <c r="F69" s="42"/>
      <c r="G69" s="43"/>
      <c r="H69" s="46">
        <f>+H67+H68</f>
        <v>348.5</v>
      </c>
    </row>
    <row r="70" spans="1:8" hidden="1" x14ac:dyDescent="0.25">
      <c r="A70" s="42"/>
      <c r="B70" s="42"/>
      <c r="C70" s="42"/>
      <c r="D70" s="42"/>
      <c r="E70" s="42"/>
      <c r="F70" s="42"/>
      <c r="G70" s="43"/>
      <c r="H70" s="43"/>
    </row>
    <row r="71" spans="1:8" hidden="1" x14ac:dyDescent="0.25">
      <c r="A71" s="42"/>
      <c r="B71" s="42"/>
      <c r="C71" s="42"/>
      <c r="D71" s="42"/>
      <c r="E71" s="44" t="s">
        <v>221</v>
      </c>
      <c r="F71" s="42"/>
      <c r="G71" s="43"/>
      <c r="H71" s="43">
        <v>323.10000000000002</v>
      </c>
    </row>
    <row r="72" spans="1:8" hidden="1" x14ac:dyDescent="0.25">
      <c r="A72" s="42"/>
      <c r="B72" s="42"/>
      <c r="C72" s="42"/>
      <c r="D72" s="42"/>
      <c r="E72" s="42"/>
      <c r="F72" s="42"/>
      <c r="G72" s="43"/>
      <c r="H72" s="43"/>
    </row>
    <row r="73" spans="1:8" hidden="1" x14ac:dyDescent="0.25">
      <c r="A73" s="42"/>
      <c r="B73" s="42"/>
      <c r="C73" s="42"/>
      <c r="D73" s="42"/>
      <c r="E73" s="44" t="s">
        <v>222</v>
      </c>
      <c r="F73" s="42"/>
      <c r="G73" s="43"/>
      <c r="H73" s="43">
        <f>+H69-H71</f>
        <v>25.399999999999977</v>
      </c>
    </row>
    <row r="74" spans="1:8" hidden="1" x14ac:dyDescent="0.25">
      <c r="A74" s="42"/>
      <c r="B74" s="42"/>
      <c r="C74" s="42"/>
      <c r="D74" s="42"/>
      <c r="E74" s="42"/>
      <c r="F74" s="42"/>
      <c r="G74" s="43"/>
      <c r="H74" s="43"/>
    </row>
  </sheetData>
  <sortState xmlns:xlrd2="http://schemas.microsoft.com/office/spreadsheetml/2017/richdata2" ref="A4:U36">
    <sortCondition ref="A4:A36"/>
  </sortState>
  <mergeCells count="3">
    <mergeCell ref="S2:T2"/>
    <mergeCell ref="S40:T40"/>
    <mergeCell ref="A1:T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IRPW Report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Alexander, Vikki</cp:lastModifiedBy>
  <cp:revision/>
  <dcterms:created xsi:type="dcterms:W3CDTF">2024-06-04T10:30:44Z</dcterms:created>
  <dcterms:modified xsi:type="dcterms:W3CDTF">2026-07-14T11:58:43Z</dcterms:modified>
  <cp:category/>
  <cp:contentStatus/>
</cp:coreProperties>
</file>